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3"/>
  </bookViews>
  <sheets>
    <sheet name="Bilgiler" sheetId="2" r:id="rId1"/>
    <sheet name="Sınıf Listesi" sheetId="3" r:id="rId2"/>
    <sheet name="KAZANIMLAR" sheetId="1" r:id="rId3"/>
    <sheet name="Analiz" sheetId="4" r:id="rId4"/>
  </sheets>
  <definedNames>
    <definedName name="_xlnm.Print_Area" localSheetId="3">Analiz!$A$1:$AE$79</definedName>
    <definedName name="Z_8149DF81_E488_478C_A34A_A3A5A13635AD_.wvu.Cols" localSheetId="0" hidden="1">Bilgiler!$D:$D</definedName>
    <definedName name="Z_8149DF81_E488_478C_A34A_A3A5A13635AD_.wvu.PrintArea" localSheetId="3" hidden="1">Analiz!$A$1:$AE$39</definedName>
    <definedName name="Z_FBC619CD_2DA1_4677_946D_D523577C0215_.wvu.Cols" localSheetId="0" hidden="1">Bilgiler!$D:$D</definedName>
    <definedName name="Z_FBC619CD_2DA1_4677_946D_D523577C0215_.wvu.PrintArea" localSheetId="3" hidden="1">Analiz!$A$39:$AE$77</definedName>
  </definedNames>
  <calcPr calcId="145621"/>
  <customWorkbookViews>
    <customWorkbookView name="Sayfa2" guid="{FBC619CD-2DA1-4677-946D-D523577C0215}" maximized="1" xWindow="-8" yWindow="-8" windowWidth="1382" windowHeight="744" activeSheetId="4"/>
    <customWorkbookView name="Sayfa1" guid="{8149DF81-E488-478C-A34A-A3A5A13635AD}" maximized="1" xWindow="-8" yWindow="-8" windowWidth="1382" windowHeight="744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4" l="1"/>
  <c r="B30" i="4"/>
  <c r="B31" i="4"/>
  <c r="B32" i="4"/>
  <c r="B33" i="4"/>
  <c r="B35" i="4"/>
  <c r="B34" i="4"/>
  <c r="Y76" i="4"/>
  <c r="Y77" i="4"/>
  <c r="G54" i="4" l="1"/>
  <c r="AC32" i="4"/>
  <c r="AA33" i="4"/>
  <c r="AD33" i="4" s="1"/>
  <c r="D7" i="4"/>
  <c r="AA7" i="4" s="1"/>
  <c r="AD7" i="4" s="1"/>
  <c r="D8" i="4"/>
  <c r="AB8" i="4" s="1"/>
  <c r="D9" i="4"/>
  <c r="AC9" i="4" s="1"/>
  <c r="D10" i="4"/>
  <c r="AA10" i="4" s="1"/>
  <c r="AD10" i="4" s="1"/>
  <c r="D11" i="4"/>
  <c r="AC11" i="4" s="1"/>
  <c r="D12" i="4"/>
  <c r="AB12" i="4" s="1"/>
  <c r="D13" i="4"/>
  <c r="AC13" i="4" s="1"/>
  <c r="D14" i="4"/>
  <c r="AA14" i="4" s="1"/>
  <c r="AD14" i="4" s="1"/>
  <c r="D15" i="4"/>
  <c r="AB15" i="4" s="1"/>
  <c r="D16" i="4"/>
  <c r="AB16" i="4" s="1"/>
  <c r="D17" i="4"/>
  <c r="AC17" i="4" s="1"/>
  <c r="D18" i="4"/>
  <c r="AA18" i="4" s="1"/>
  <c r="AD18" i="4" s="1"/>
  <c r="D19" i="4"/>
  <c r="AC19" i="4" s="1"/>
  <c r="D20" i="4"/>
  <c r="AB20" i="4" s="1"/>
  <c r="D21" i="4"/>
  <c r="AC21" i="4" s="1"/>
  <c r="D22" i="4"/>
  <c r="AA22" i="4" s="1"/>
  <c r="AD22" i="4" s="1"/>
  <c r="D23" i="4"/>
  <c r="AB23" i="4" s="1"/>
  <c r="D24" i="4"/>
  <c r="AB24" i="4" s="1"/>
  <c r="D25" i="4"/>
  <c r="AC25" i="4" s="1"/>
  <c r="D26" i="4"/>
  <c r="AA26" i="4" s="1"/>
  <c r="AD26" i="4" s="1"/>
  <c r="D27" i="4"/>
  <c r="AC27" i="4" s="1"/>
  <c r="D28" i="4"/>
  <c r="AB28" i="4" s="1"/>
  <c r="D29" i="4"/>
  <c r="AC29" i="4" s="1"/>
  <c r="D30" i="4"/>
  <c r="AA30" i="4" s="1"/>
  <c r="AD30" i="4" s="1"/>
  <c r="D31" i="4"/>
  <c r="AB31" i="4" s="1"/>
  <c r="D32" i="4"/>
  <c r="AB32" i="4" s="1"/>
  <c r="D33" i="4"/>
  <c r="AC33" i="4" s="1"/>
  <c r="D34" i="4"/>
  <c r="AA34" i="4" s="1"/>
  <c r="AD34" i="4" s="1"/>
  <c r="D35" i="4"/>
  <c r="AC35" i="4" s="1"/>
  <c r="D6" i="4"/>
  <c r="AB6" i="4" s="1"/>
  <c r="C35" i="4"/>
  <c r="C7" i="4"/>
  <c r="B7" i="4" s="1"/>
  <c r="C8" i="4"/>
  <c r="B8" i="4" s="1"/>
  <c r="C9" i="4"/>
  <c r="B9" i="4" s="1"/>
  <c r="C10" i="4"/>
  <c r="B10" i="4" s="1"/>
  <c r="C11" i="4"/>
  <c r="B11" i="4" s="1"/>
  <c r="C12" i="4"/>
  <c r="B12" i="4" s="1"/>
  <c r="C13" i="4"/>
  <c r="B13" i="4" s="1"/>
  <c r="C14" i="4"/>
  <c r="B14" i="4" s="1"/>
  <c r="C15" i="4"/>
  <c r="B15" i="4" s="1"/>
  <c r="C16" i="4"/>
  <c r="B16" i="4" s="1"/>
  <c r="C17" i="4"/>
  <c r="B17" i="4" s="1"/>
  <c r="C18" i="4"/>
  <c r="B18" i="4" s="1"/>
  <c r="C19" i="4"/>
  <c r="B19" i="4" s="1"/>
  <c r="C20" i="4"/>
  <c r="B20" i="4" s="1"/>
  <c r="C21" i="4"/>
  <c r="B21" i="4" s="1"/>
  <c r="C22" i="4"/>
  <c r="B22" i="4" s="1"/>
  <c r="C23" i="4"/>
  <c r="B23" i="4" s="1"/>
  <c r="C24" i="4"/>
  <c r="B24" i="4" s="1"/>
  <c r="C25" i="4"/>
  <c r="B25" i="4" s="1"/>
  <c r="C26" i="4"/>
  <c r="C27" i="4"/>
  <c r="C28" i="4"/>
  <c r="C29" i="4"/>
  <c r="C30" i="4"/>
  <c r="C31" i="4"/>
  <c r="C32" i="4"/>
  <c r="C33" i="4"/>
  <c r="C34" i="4"/>
  <c r="C6" i="4"/>
  <c r="B6" i="4" s="1"/>
  <c r="AA28" i="4" l="1"/>
  <c r="AD28" i="4" s="1"/>
  <c r="AA12" i="4"/>
  <c r="AD12" i="4" s="1"/>
  <c r="AC28" i="4"/>
  <c r="AC12" i="4"/>
  <c r="AA20" i="4"/>
  <c r="AD20" i="4" s="1"/>
  <c r="AC16" i="4"/>
  <c r="AA6" i="4"/>
  <c r="AD6" i="4" s="1"/>
  <c r="AA25" i="4"/>
  <c r="AD25" i="4" s="1"/>
  <c r="AA17" i="4"/>
  <c r="AD17" i="4" s="1"/>
  <c r="AA9" i="4"/>
  <c r="AD9" i="4" s="1"/>
  <c r="AA32" i="4"/>
  <c r="AD32" i="4" s="1"/>
  <c r="AA24" i="4"/>
  <c r="AD24" i="4" s="1"/>
  <c r="AA16" i="4"/>
  <c r="AD16" i="4" s="1"/>
  <c r="AA8" i="4"/>
  <c r="AD8" i="4" s="1"/>
  <c r="AC24" i="4"/>
  <c r="AC8" i="4"/>
  <c r="AA29" i="4"/>
  <c r="AD29" i="4" s="1"/>
  <c r="AA21" i="4"/>
  <c r="AD21" i="4" s="1"/>
  <c r="AA13" i="4"/>
  <c r="AD13" i="4" s="1"/>
  <c r="AC6" i="4"/>
  <c r="AC20" i="4"/>
  <c r="Y37" i="4"/>
  <c r="Y46" i="4" s="1"/>
  <c r="U37" i="4"/>
  <c r="Q37" i="4"/>
  <c r="M37" i="4"/>
  <c r="I37" i="4"/>
  <c r="X37" i="4"/>
  <c r="T37" i="4"/>
  <c r="P37" i="4"/>
  <c r="L37" i="4"/>
  <c r="H37" i="4"/>
  <c r="W37" i="4"/>
  <c r="S37" i="4"/>
  <c r="O37" i="4"/>
  <c r="K37" i="4"/>
  <c r="G37" i="4"/>
  <c r="Z37" i="4"/>
  <c r="V37" i="4"/>
  <c r="R37" i="4"/>
  <c r="N37" i="4"/>
  <c r="J37" i="4"/>
  <c r="AB35" i="4"/>
  <c r="AB27" i="4"/>
  <c r="AB19" i="4"/>
  <c r="AB11" i="4"/>
  <c r="AB7" i="4"/>
  <c r="AB34" i="4"/>
  <c r="AB30" i="4"/>
  <c r="AB26" i="4"/>
  <c r="AB22" i="4"/>
  <c r="AB18" i="4"/>
  <c r="AB14" i="4"/>
  <c r="AB10" i="4"/>
  <c r="AC31" i="4"/>
  <c r="AC23" i="4"/>
  <c r="AC15" i="4"/>
  <c r="AC7" i="4"/>
  <c r="AA35" i="4"/>
  <c r="AD35" i="4" s="1"/>
  <c r="AA31" i="4"/>
  <c r="AD31" i="4" s="1"/>
  <c r="AA27" i="4"/>
  <c r="AD27" i="4" s="1"/>
  <c r="AA23" i="4"/>
  <c r="AD23" i="4" s="1"/>
  <c r="AA19" i="4"/>
  <c r="AD19" i="4" s="1"/>
  <c r="AA15" i="4"/>
  <c r="AD15" i="4" s="1"/>
  <c r="AA11" i="4"/>
  <c r="AD11" i="4" s="1"/>
  <c r="AB33" i="4"/>
  <c r="AB29" i="4"/>
  <c r="AB25" i="4"/>
  <c r="AB21" i="4"/>
  <c r="AB17" i="4"/>
  <c r="AB13" i="4"/>
  <c r="AB9" i="4"/>
  <c r="AC34" i="4"/>
  <c r="AC30" i="4"/>
  <c r="AC26" i="4"/>
  <c r="AC22" i="4"/>
  <c r="AC18" i="4"/>
  <c r="AC14" i="4"/>
  <c r="AC10" i="4"/>
  <c r="O41" i="4"/>
  <c r="F41" i="4"/>
  <c r="B41" i="4"/>
  <c r="O3" i="4"/>
  <c r="AA3" i="4"/>
  <c r="B2" i="4"/>
  <c r="G3" i="4"/>
  <c r="D3" i="4"/>
  <c r="AC37" i="4" l="1"/>
  <c r="AB37" i="4"/>
  <c r="AA37" i="4"/>
  <c r="W47" i="4"/>
  <c r="X47" i="4"/>
  <c r="Y47" i="4"/>
  <c r="J47" i="4"/>
  <c r="I47" i="4"/>
  <c r="H47" i="4"/>
  <c r="Z47" i="4"/>
  <c r="V47" i="4"/>
  <c r="U47" i="4"/>
  <c r="T47" i="4"/>
  <c r="R47" i="4"/>
  <c r="Q47" i="4"/>
  <c r="P47" i="4"/>
  <c r="O47" i="4"/>
  <c r="N47" i="4"/>
  <c r="M47" i="4"/>
  <c r="L47" i="4"/>
  <c r="K47" i="4"/>
  <c r="W44" i="4" l="1"/>
  <c r="W46" i="4"/>
  <c r="O44" i="4"/>
  <c r="O46" i="4"/>
  <c r="Z46" i="4"/>
  <c r="Z44" i="4"/>
  <c r="R44" i="4"/>
  <c r="R46" i="4"/>
  <c r="Y45" i="4"/>
  <c r="Y44" i="4"/>
  <c r="U46" i="4"/>
  <c r="U44" i="4"/>
  <c r="Q45" i="4"/>
  <c r="Q44" i="4"/>
  <c r="Q46" i="4"/>
  <c r="S46" i="4"/>
  <c r="S44" i="4"/>
  <c r="V44" i="4"/>
  <c r="V46" i="4"/>
  <c r="X46" i="4"/>
  <c r="X44" i="4"/>
  <c r="T46" i="4"/>
  <c r="T44" i="4"/>
  <c r="P46" i="4"/>
  <c r="P44" i="4"/>
  <c r="G46" i="4"/>
  <c r="G44" i="4"/>
  <c r="N44" i="4"/>
  <c r="N46" i="4"/>
  <c r="M46" i="4"/>
  <c r="M44" i="4"/>
  <c r="H46" i="4"/>
  <c r="H44" i="4"/>
  <c r="K46" i="4"/>
  <c r="K44" i="4"/>
  <c r="J46" i="4"/>
  <c r="J44" i="4"/>
  <c r="I46" i="4"/>
  <c r="I44" i="4"/>
  <c r="L46" i="4"/>
  <c r="L44" i="4"/>
  <c r="G45" i="4"/>
  <c r="O45" i="4"/>
  <c r="K45" i="4"/>
  <c r="Z45" i="4"/>
  <c r="N45" i="4"/>
  <c r="J45" i="4"/>
  <c r="M45" i="4"/>
  <c r="I45" i="4"/>
  <c r="P45" i="4"/>
  <c r="L45" i="4"/>
  <c r="H45" i="4"/>
  <c r="W45" i="4"/>
  <c r="S45" i="4"/>
  <c r="V45" i="4"/>
  <c r="R45" i="4"/>
  <c r="U45" i="4"/>
  <c r="X45" i="4"/>
  <c r="T45" i="4"/>
  <c r="G59" i="4" l="1"/>
  <c r="G49" i="4"/>
  <c r="G51" i="4" s="1"/>
  <c r="M54" i="4"/>
  <c r="O57" i="4" l="1"/>
  <c r="E57" i="4" s="1"/>
  <c r="U57" i="4"/>
  <c r="E60" i="4" s="1"/>
  <c r="M57" i="4"/>
  <c r="E56" i="4" s="1"/>
  <c r="S57" i="4"/>
  <c r="E59" i="4" s="1"/>
  <c r="Q57" i="4"/>
  <c r="E58" i="4" s="1"/>
  <c r="R54" i="4" l="1"/>
</calcChain>
</file>

<file path=xl/sharedStrings.xml><?xml version="1.0" encoding="utf-8"?>
<sst xmlns="http://schemas.openxmlformats.org/spreadsheetml/2006/main" count="198" uniqueCount="114">
  <si>
    <t>Soru No:</t>
  </si>
  <si>
    <t>BÖLÜM AÇIKLAMASI</t>
  </si>
  <si>
    <t>OKUL ADI:</t>
  </si>
  <si>
    <t>EĞİTİM ÖĞRETİM YILI:</t>
  </si>
  <si>
    <t>DERS</t>
  </si>
  <si>
    <t>SINAV ADI</t>
  </si>
  <si>
    <t>DÖNEM</t>
  </si>
  <si>
    <t>TEMEL BİLGİLERİ DOLDURUNUZ</t>
  </si>
  <si>
    <t>SORULARIN KAZANIMLARINI GİRMEK İÇİN TIKLAYIN</t>
  </si>
  <si>
    <t>SINIF LİSTESİ</t>
  </si>
  <si>
    <t>SIRA NO</t>
  </si>
  <si>
    <t>ÖĞRENCİ NO</t>
  </si>
  <si>
    <t>ADI ve SOYADI</t>
  </si>
  <si>
    <t>SINIFI</t>
  </si>
  <si>
    <t>DERSİ</t>
  </si>
  <si>
    <t>1.</t>
  </si>
  <si>
    <t>SINAV ANALİZİ</t>
  </si>
  <si>
    <t>ÖĞR. NO</t>
  </si>
  <si>
    <t>SORU</t>
  </si>
  <si>
    <t>TOPLAM PUAN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</si>
  <si>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</si>
  <si>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</si>
  <si>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</si>
  <si>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</si>
  <si>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</si>
  <si>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</si>
  <si>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</si>
  <si>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</si>
  <si>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</si>
  <si>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</si>
  <si>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</si>
  <si>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</si>
  <si>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</si>
  <si>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</si>
  <si>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</si>
  <si>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</si>
  <si>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</si>
  <si>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</si>
  <si>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</si>
  <si>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Soru Ortalamaları</t>
  </si>
  <si>
    <t>DOĞRU SAYISI</t>
  </si>
  <si>
    <t>YANLIŞ SAYISI</t>
  </si>
  <si>
    <t>SINIF</t>
  </si>
  <si>
    <t>KAZANIMIN BAŞARISIZ SAYILACAĞI NOT</t>
  </si>
  <si>
    <t xml:space="preserve">BAŞARILI </t>
  </si>
  <si>
    <t>BAŞARISIZ</t>
  </si>
  <si>
    <t>+</t>
  </si>
  <si>
    <t>-</t>
  </si>
  <si>
    <t>Sınava Giren Öğrenci Sayısı</t>
  </si>
  <si>
    <t>Sınavın Ortalaması</t>
  </si>
  <si>
    <t>Sınavın Başarı Yüzdesi</t>
  </si>
  <si>
    <t>BAŞARI DURUMU</t>
  </si>
  <si>
    <t>GEÇMEZ</t>
  </si>
  <si>
    <t>GEÇER</t>
  </si>
  <si>
    <t>ORTA</t>
  </si>
  <si>
    <t>İYİ</t>
  </si>
  <si>
    <t>PEKİYİ</t>
  </si>
  <si>
    <t>Öğrenci Sayısı</t>
  </si>
  <si>
    <t>SINAVA AİT SINIF DURUMUNU GÖSTEREN GENEL DURUM</t>
  </si>
  <si>
    <t>EĞİTİM ÖĞRETİM YILI</t>
  </si>
  <si>
    <t>Öğrenci Başarı Durumu</t>
  </si>
  <si>
    <t>GEÇMEZ alan öğrenci sayısı</t>
  </si>
  <si>
    <t>GEÇER alan öğrenci sayısı</t>
  </si>
  <si>
    <t>ORTA alan öğrenci sayısı</t>
  </si>
  <si>
    <t>İYİ alan öğrenci sayısı</t>
  </si>
  <si>
    <t>PEKİYİ alan öğrenci sayısı</t>
  </si>
  <si>
    <t>Yapılan değerlendirme sonrası sınavlar öğrencilere dağıtılarak sorular birlikte çözülmüştür. Başarı ortalaması istenilen seviyenin altında kalan kazanımlar üzerinde durularak bu kazanımlara örneklerle yer verilmiş ve kavratılması amaçlanmıştır.</t>
  </si>
  <si>
    <t>SINIF LİSTESİNİ OLUŞTURMAK İÇİN TIKLAYINIZ</t>
  </si>
  <si>
    <t>ANALİZİ GÖRMEK İÇİN TIKLAYINIZ</t>
  </si>
  <si>
    <t>GENEL BİLGİLERİ DÜZENLEMEK İÇİN TIKLAYINIZ</t>
  </si>
  <si>
    <t>GENEL BİLGİLERİ DÜZENLEMEK İÇİN TIKLAYIN</t>
  </si>
  <si>
    <t>Öğretmen Adı Soyadı</t>
  </si>
  <si>
    <t>Öğretmen Branşı</t>
  </si>
  <si>
    <t>BAŞARI ORTALAMASI istenilen seviyenin altında kalan kazanımlar</t>
  </si>
  <si>
    <t>Bu sınavda aşağıda belirtilen sorularda başarı oranı istenilen seviyenin altında kalmıştır.</t>
  </si>
  <si>
    <t>Bu alanı ve yukarıdaki yazıyı dileğinize göre değiştirebilirsiniz.</t>
  </si>
  <si>
    <t xml:space="preserve">20 soruluk sınav için hazırlanmıştır. Sınavınızdaki soru sırasına göre soru kazanımlarını yandaki tabloya yazınız. ANALİZ KISMINDA SADECE ÖĞRENCİLERİN DOĞRU SORULARINA 5 YANLIŞ SORULARINA 0 YAZINIZ. BURASI ÖNEMLİ. </t>
  </si>
  <si>
    <t>Kazanım veya konu:</t>
  </si>
  <si>
    <t>ATATÜRK ORTAOKULU</t>
  </si>
  <si>
    <t>1.DÖNEM</t>
  </si>
  <si>
    <t>ZEKİ DOĞAN</t>
  </si>
  <si>
    <t>SB.7.1.1. İletişimi etkileyen tutum ve davranışları analiz ederek kendi tutum ve davranışlarını sorgular.</t>
  </si>
  <si>
    <t>SB.7.1.2. Bireysel ve toplumsal ilişkilerde olumlu iletişim yollarını kullanır.</t>
  </si>
  <si>
    <t>SB.7.1.3. Medyanın sosyal değişim ve etkileşimdeki rolünü tartışır.</t>
  </si>
  <si>
    <t>SB.7.1.4. İletişim araçlarından yararlanırken haklarını kullanır ve sorumluluklarını yerine getirir.</t>
  </si>
  <si>
    <t>SOSYAL BİLGİLER 7</t>
  </si>
  <si>
    <t>7-A</t>
  </si>
  <si>
    <t>2022-2023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</si>
  <si>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</si>
  <si>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</si>
  <si>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</si>
  <si>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</si>
  <si>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</si>
  <si>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</si>
  <si>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</si>
  <si>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</si>
  <si>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</si>
  <si>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</si>
  <si>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</si>
  <si>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</si>
  <si>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</si>
  <si>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</si>
  <si>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</si>
  <si>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</si>
  <si>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</si>
  <si>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</si>
  <si>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</si>
  <si>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</si>
  <si>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</si>
  <si>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</si>
  <si>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</si>
  <si>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SB.7.5.4. Tarih boyunca Türklerde meslek edindirme ve meslek etiği kazandırmada rol oynayan kurumları tanır.</t>
  </si>
  <si>
    <t>SB.7.2.4. Osmanlı Devleti’nde ıslahat hareketleri sonucu ortaya çıkan kurumlardan hareketle toplumsal ve ekonomik değişim hakkında çıkarımlarda bulunur.</t>
  </si>
  <si>
    <t>EYLÜL DYK DEĞERLENDİRME SINAVI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</si>
</sst>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charset val="162"/>
      <scheme val="minor"/>
    </font>
    <font>
      <sz val="10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  <font>
      <b/>
      <sz val="10"/>
      <name val="Arial"/>
      <family val="2"/>
      <charset val="162"/>
    </font>
    <font>
      <b/>
      <sz val="10"/>
      <color indexed="8"/>
      <name val="Arial Tur"/>
      <charset val="162"/>
    </font>
    <font>
      <b/>
      <sz val="12"/>
      <color indexed="8"/>
      <name val="Arial Tur"/>
      <charset val="162"/>
    </font>
    <font>
      <sz val="10"/>
      <color indexed="63"/>
      <name val="Arial Tur"/>
      <charset val="162"/>
    </font>
    <font>
      <b/>
      <sz val="10"/>
      <color indexed="63"/>
      <name val="Arial Tur"/>
      <charset val="162"/>
    </font>
    <font>
      <b/>
      <sz val="16"/>
      <color indexed="18"/>
      <name val="Arial Tur"/>
      <charset val="162"/>
    </font>
    <font>
      <u/>
      <sz val="10"/>
      <color indexed="12"/>
      <name val="Arial Tur"/>
      <charset val="162"/>
    </font>
    <font>
      <b/>
      <sz val="8"/>
      <color indexed="63"/>
      <name val="Arial"/>
      <family val="2"/>
      <charset val="162"/>
    </font>
    <font>
      <b/>
      <sz val="8"/>
      <name val="Arial"/>
      <family val="2"/>
      <charset val="162"/>
    </font>
    <font>
      <sz val="8"/>
      <color indexed="63"/>
      <name val="Arial"/>
      <family val="2"/>
      <charset val="162"/>
    </font>
    <font>
      <b/>
      <sz val="10"/>
      <color indexed="63"/>
      <name val="Arial"/>
      <family val="2"/>
      <charset val="162"/>
    </font>
    <font>
      <b/>
      <sz val="12"/>
      <color indexed="63"/>
      <name val="Arial"/>
      <family val="2"/>
      <charset val="162"/>
    </font>
    <font>
      <sz val="8"/>
      <color theme="1"/>
      <name val="Arial"/>
      <family val="2"/>
      <charset val="162"/>
    </font>
    <font>
      <b/>
      <sz val="12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8"/>
      <color theme="0"/>
      <name val="Arial"/>
      <family val="2"/>
      <charset val="162"/>
    </font>
    <font>
      <b/>
      <sz val="16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b/>
      <sz val="18"/>
      <color theme="0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  <font>
      <sz val="10"/>
      <color theme="1"/>
      <name val="Tahoma"/>
      <family val="2"/>
      <charset val="162"/>
    </font>
    <font>
      <sz val="10"/>
      <name val="Tahoma"/>
      <family val="2"/>
      <charset val="162"/>
    </font>
  </fonts>
  <fills count="2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fgColor indexed="6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 style="double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23"/>
      </bottom>
      <diagonal/>
    </border>
    <border>
      <left/>
      <right style="double">
        <color indexed="23"/>
      </right>
      <top style="double">
        <color indexed="64"/>
      </top>
      <bottom style="double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23"/>
      </left>
      <right/>
      <top/>
      <bottom style="thin">
        <color indexed="64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/>
      <top style="thin">
        <color indexed="64"/>
      </top>
      <bottom style="double">
        <color indexed="23"/>
      </bottom>
      <diagonal/>
    </border>
    <border>
      <left/>
      <right/>
      <top style="thin">
        <color indexed="64"/>
      </top>
      <bottom style="double">
        <color indexed="23"/>
      </bottom>
      <diagonal/>
    </border>
    <border>
      <left/>
      <right style="double">
        <color indexed="23"/>
      </right>
      <top style="thin">
        <color indexed="64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75">
    <xf numFmtId="0" fontId="0" fillId="0" borderId="0" xfId="0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11" fillId="8" borderId="3" xfId="2" applyFont="1" applyFill="1" applyBorder="1" applyAlignment="1" applyProtection="1">
      <alignment horizontal="center" vertical="center" textRotation="90" wrapText="1"/>
    </xf>
    <xf numFmtId="0" fontId="8" fillId="8" borderId="3" xfId="2" applyFont="1" applyFill="1" applyBorder="1" applyAlignment="1" applyProtection="1">
      <alignment horizontal="center" vertical="center" textRotation="90" wrapText="1"/>
    </xf>
    <xf numFmtId="0" fontId="9" fillId="8" borderId="3" xfId="2" applyFont="1" applyFill="1" applyBorder="1" applyAlignment="1" applyProtection="1">
      <alignment horizontal="center" vertical="center" wrapText="1"/>
    </xf>
    <xf numFmtId="0" fontId="10" fillId="9" borderId="3" xfId="2" applyFont="1" applyFill="1" applyBorder="1" applyAlignment="1" applyProtection="1">
      <alignment horizontal="center" vertical="center" wrapText="1"/>
    </xf>
    <xf numFmtId="0" fontId="11" fillId="10" borderId="3" xfId="2" applyFont="1" applyFill="1" applyBorder="1" applyAlignment="1" applyProtection="1">
      <alignment horizontal="center" vertical="center" wrapText="1"/>
      <protection locked="0"/>
    </xf>
    <xf numFmtId="0" fontId="4" fillId="10" borderId="3" xfId="2" applyFill="1" applyBorder="1" applyAlignment="1" applyProtection="1">
      <alignment vertical="center" wrapText="1" shrinkToFit="1"/>
      <protection locked="0"/>
    </xf>
    <xf numFmtId="0" fontId="0" fillId="2" borderId="10" xfId="0" applyFill="1" applyBorder="1" applyAlignment="1">
      <alignment horizontal="center"/>
    </xf>
    <xf numFmtId="0" fontId="20" fillId="3" borderId="10" xfId="0" applyFont="1" applyFill="1" applyBorder="1" applyAlignment="1">
      <alignment horizontal="left"/>
    </xf>
    <xf numFmtId="49" fontId="15" fillId="11" borderId="0" xfId="0" applyNumberFormat="1" applyFont="1" applyFill="1" applyBorder="1" applyAlignment="1" applyProtection="1">
      <alignment horizontal="center" vertical="center" textRotation="90" wrapText="1" shrinkToFit="1"/>
    </xf>
    <xf numFmtId="0" fontId="0" fillId="0" borderId="0" xfId="0" applyProtection="1"/>
    <xf numFmtId="0" fontId="19" fillId="0" borderId="4" xfId="0" applyFont="1" applyBorder="1" applyAlignment="1" applyProtection="1">
      <alignment horizontal="center" vertical="center" wrapText="1"/>
      <protection hidden="1"/>
    </xf>
    <xf numFmtId="49" fontId="15" fillId="11" borderId="0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6" fillId="0" borderId="36" xfId="0" applyFont="1" applyBorder="1" applyAlignment="1" applyProtection="1">
      <alignment horizontal="center" vertical="center" shrinkToFit="1"/>
      <protection hidden="1"/>
    </xf>
    <xf numFmtId="0" fontId="7" fillId="0" borderId="38" xfId="0" applyFont="1" applyBorder="1" applyAlignment="1" applyProtection="1">
      <alignment vertical="center" shrinkToFit="1"/>
      <protection hidden="1"/>
    </xf>
    <xf numFmtId="0" fontId="7" fillId="0" borderId="39" xfId="0" applyFont="1" applyBorder="1" applyAlignment="1" applyProtection="1">
      <alignment vertical="center" shrinkToFit="1"/>
      <protection hidden="1"/>
    </xf>
    <xf numFmtId="0" fontId="16" fillId="0" borderId="4" xfId="0" applyFont="1" applyBorder="1" applyAlignment="1" applyProtection="1">
      <alignment horizontal="center" vertical="center" textRotation="90" shrinkToFit="1"/>
      <protection hidden="1"/>
    </xf>
    <xf numFmtId="49" fontId="15" fillId="11" borderId="4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14" fillId="0" borderId="4" xfId="0" applyFont="1" applyBorder="1" applyAlignment="1" applyProtection="1">
      <alignment horizontal="center" vertical="center" shrinkToFi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0" fillId="20" borderId="0" xfId="0" applyFill="1" applyProtection="1">
      <protection hidden="1"/>
    </xf>
    <xf numFmtId="0" fontId="17" fillId="20" borderId="6" xfId="0" applyFont="1" applyFill="1" applyBorder="1" applyAlignment="1" applyProtection="1">
      <alignment horizontal="center" vertical="center" wrapText="1"/>
      <protection hidden="1"/>
    </xf>
    <xf numFmtId="0" fontId="0" fillId="20" borderId="19" xfId="0" applyFill="1" applyBorder="1" applyProtection="1">
      <protection hidden="1"/>
    </xf>
    <xf numFmtId="0" fontId="0" fillId="16" borderId="10" xfId="0" applyFill="1" applyBorder="1" applyProtection="1">
      <protection hidden="1"/>
    </xf>
    <xf numFmtId="0" fontId="0" fillId="20" borderId="0" xfId="0" applyFill="1" applyAlignment="1" applyProtection="1"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49" fontId="27" fillId="11" borderId="0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0" fillId="0" borderId="0" xfId="0" applyProtection="1">
      <protection hidden="1"/>
    </xf>
    <xf numFmtId="49" fontId="15" fillId="11" borderId="21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0" fillId="0" borderId="0" xfId="0" applyAlignment="1" applyProtection="1">
      <protection hidden="1"/>
    </xf>
    <xf numFmtId="0" fontId="0" fillId="14" borderId="16" xfId="0" applyFill="1" applyBorder="1" applyAlignment="1" applyProtection="1">
      <protection hidden="1"/>
    </xf>
    <xf numFmtId="0" fontId="0" fillId="14" borderId="15" xfId="0" applyFill="1" applyBorder="1" applyAlignment="1" applyProtection="1">
      <protection hidden="1"/>
    </xf>
    <xf numFmtId="0" fontId="0" fillId="14" borderId="22" xfId="0" applyFill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14" borderId="31" xfId="0" applyFill="1" applyBorder="1" applyProtection="1">
      <protection hidden="1"/>
    </xf>
    <xf numFmtId="0" fontId="0" fillId="14" borderId="23" xfId="0" applyFill="1" applyBorder="1" applyProtection="1">
      <protection hidden="1"/>
    </xf>
    <xf numFmtId="49" fontId="15" fillId="11" borderId="8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49" fontId="15" fillId="11" borderId="0" xfId="0" applyNumberFormat="1" applyFont="1" applyFill="1" applyBorder="1" applyAlignment="1" applyProtection="1">
      <alignment vertical="center" textRotation="90" wrapText="1" shrinkToFit="1"/>
      <protection hidden="1"/>
    </xf>
    <xf numFmtId="0" fontId="16" fillId="0" borderId="4" xfId="0" applyNumberFormat="1" applyFont="1" applyBorder="1" applyAlignment="1" applyProtection="1">
      <alignment horizontal="center" vertical="center" wrapText="1"/>
      <protection hidden="1"/>
    </xf>
    <xf numFmtId="0" fontId="27" fillId="11" borderId="0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35" fillId="22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 applyProtection="1">
      <alignment horizontal="left" vertical="center"/>
      <protection locked="0"/>
    </xf>
    <xf numFmtId="0" fontId="36" fillId="22" borderId="1" xfId="0" applyFont="1" applyFill="1" applyBorder="1" applyAlignment="1" applyProtection="1">
      <alignment horizontal="left" vertical="center" wrapText="1"/>
      <protection locked="0"/>
    </xf>
    <xf numFmtId="0" fontId="36" fillId="22" borderId="1" xfId="0" applyFont="1" applyFill="1" applyBorder="1" applyAlignment="1">
      <alignment horizontal="left" vertical="center" wrapText="1"/>
    </xf>
    <xf numFmtId="0" fontId="36" fillId="22" borderId="1" xfId="0" applyFont="1" applyFill="1" applyBorder="1" applyAlignment="1">
      <alignment vertical="center"/>
    </xf>
    <xf numFmtId="0" fontId="36" fillId="23" borderId="1" xfId="0" applyFont="1" applyFill="1" applyBorder="1" applyAlignment="1" applyProtection="1">
      <alignment horizontal="center" vertical="center" wrapText="1"/>
      <protection locked="0"/>
    </xf>
    <xf numFmtId="0" fontId="36" fillId="23" borderId="1" xfId="0" applyFont="1" applyFill="1" applyBorder="1" applyAlignment="1" applyProtection="1">
      <alignment horizontal="left" vertical="center" wrapText="1" indent="1"/>
      <protection locked="0"/>
    </xf>
    <xf numFmtId="0" fontId="0" fillId="6" borderId="43" xfId="0" applyFill="1" applyBorder="1"/>
    <xf numFmtId="0" fontId="0" fillId="6" borderId="7" xfId="0" applyFill="1" applyBorder="1"/>
    <xf numFmtId="0" fontId="0" fillId="6" borderId="44" xfId="0" applyFill="1" applyBorder="1"/>
    <xf numFmtId="0" fontId="3" fillId="5" borderId="0" xfId="1" applyFont="1" applyFill="1" applyAlignment="1">
      <alignment horizontal="center" vertical="center"/>
    </xf>
    <xf numFmtId="0" fontId="20" fillId="3" borderId="1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34" fillId="0" borderId="0" xfId="1" applyFont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18" borderId="0" xfId="1" applyFont="1" applyFill="1" applyAlignment="1">
      <alignment horizontal="center" vertical="center"/>
    </xf>
    <xf numFmtId="0" fontId="30" fillId="19" borderId="0" xfId="1" applyFont="1" applyFill="1" applyAlignment="1">
      <alignment horizontal="center" vertical="center"/>
    </xf>
    <xf numFmtId="0" fontId="12" fillId="12" borderId="3" xfId="2" applyFont="1" applyFill="1" applyBorder="1" applyAlignment="1" applyProtection="1">
      <alignment horizontal="center" vertical="center" wrapText="1"/>
    </xf>
    <xf numFmtId="0" fontId="33" fillId="14" borderId="0" xfId="1" applyFont="1" applyFill="1" applyAlignment="1">
      <alignment horizontal="center" vertical="center"/>
    </xf>
    <xf numFmtId="0" fontId="20" fillId="5" borderId="16" xfId="1" applyFont="1" applyFill="1" applyBorder="1" applyAlignment="1">
      <alignment horizontal="center" vertical="center"/>
    </xf>
    <xf numFmtId="0" fontId="20" fillId="5" borderId="0" xfId="1" applyFont="1" applyFill="1" applyAlignment="1">
      <alignment horizontal="center" vertical="center"/>
    </xf>
    <xf numFmtId="0" fontId="20" fillId="18" borderId="0" xfId="1" applyFont="1" applyFill="1" applyAlignment="1">
      <alignment horizontal="center" vertical="center"/>
    </xf>
    <xf numFmtId="0" fontId="31" fillId="19" borderId="0" xfId="1" applyFont="1" applyFill="1" applyAlignment="1">
      <alignment horizontal="center" vertical="center"/>
    </xf>
    <xf numFmtId="0" fontId="0" fillId="7" borderId="1" xfId="0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0" fillId="7" borderId="11" xfId="0" applyFill="1" applyBorder="1" applyAlignment="1">
      <alignment wrapText="1"/>
    </xf>
    <xf numFmtId="0" fontId="0" fillId="7" borderId="15" xfId="0" applyFill="1" applyBorder="1" applyAlignment="1"/>
    <xf numFmtId="0" fontId="0" fillId="7" borderId="1" xfId="0" applyFill="1" applyBorder="1" applyAlignment="1">
      <alignment horizontal="left" wrapText="1"/>
    </xf>
    <xf numFmtId="0" fontId="32" fillId="21" borderId="0" xfId="1" applyFont="1" applyFill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1" fillId="2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/>
    </xf>
    <xf numFmtId="0" fontId="0" fillId="7" borderId="15" xfId="0" applyFill="1" applyBorder="1" applyAlignment="1">
      <alignment horizontal="left"/>
    </xf>
    <xf numFmtId="0" fontId="0" fillId="7" borderId="45" xfId="0" applyFill="1" applyBorder="1" applyAlignment="1">
      <alignment horizontal="left"/>
    </xf>
    <xf numFmtId="0" fontId="0" fillId="7" borderId="11" xfId="0" applyFill="1" applyBorder="1" applyAlignment="1">
      <alignment horizontal="left" wrapText="1"/>
    </xf>
    <xf numFmtId="0" fontId="28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0" fontId="26" fillId="0" borderId="10" xfId="0" applyFont="1" applyBorder="1" applyAlignment="1" applyProtection="1">
      <alignment horizontal="center" vertical="top" wrapTex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1" fillId="0" borderId="19" xfId="0" applyFont="1" applyBorder="1" applyAlignment="1" applyProtection="1">
      <alignment horizontal="left"/>
      <protection hidden="1"/>
    </xf>
    <xf numFmtId="0" fontId="0" fillId="14" borderId="17" xfId="0" applyFill="1" applyBorder="1" applyAlignment="1" applyProtection="1">
      <alignment horizontal="center"/>
      <protection hidden="1"/>
    </xf>
    <xf numFmtId="0" fontId="0" fillId="14" borderId="18" xfId="0" applyFill="1" applyBorder="1" applyAlignment="1" applyProtection="1">
      <alignment horizontal="center"/>
      <protection hidden="1"/>
    </xf>
    <xf numFmtId="0" fontId="0" fillId="14" borderId="20" xfId="0" applyFill="1" applyBorder="1" applyAlignment="1" applyProtection="1">
      <alignment horizontal="center"/>
      <protection hidden="1"/>
    </xf>
    <xf numFmtId="0" fontId="0" fillId="14" borderId="24" xfId="0" applyFill="1" applyBorder="1" applyAlignment="1" applyProtection="1">
      <alignment horizontal="center"/>
      <protection hidden="1"/>
    </xf>
    <xf numFmtId="164" fontId="25" fillId="14" borderId="0" xfId="5" applyNumberFormat="1" applyFont="1" applyFill="1" applyBorder="1" applyAlignment="1" applyProtection="1">
      <alignment horizontal="center"/>
      <protection hidden="1"/>
    </xf>
    <xf numFmtId="164" fontId="25" fillId="14" borderId="21" xfId="5" applyNumberFormat="1" applyFont="1" applyFill="1" applyBorder="1" applyAlignment="1" applyProtection="1">
      <alignment horizontal="center"/>
      <protection hidden="1"/>
    </xf>
    <xf numFmtId="0" fontId="0" fillId="14" borderId="17" xfId="0" applyFont="1" applyFill="1" applyBorder="1" applyAlignment="1" applyProtection="1">
      <alignment horizontal="center"/>
      <protection hidden="1"/>
    </xf>
    <xf numFmtId="0" fontId="0" fillId="14" borderId="31" xfId="0" applyFont="1" applyFill="1" applyBorder="1" applyAlignment="1" applyProtection="1">
      <alignment horizontal="center"/>
      <protection hidden="1"/>
    </xf>
    <xf numFmtId="0" fontId="25" fillId="14" borderId="18" xfId="0" applyFont="1" applyFill="1" applyBorder="1" applyAlignment="1" applyProtection="1">
      <alignment horizontal="center"/>
      <protection hidden="1"/>
    </xf>
    <xf numFmtId="0" fontId="25" fillId="14" borderId="23" xfId="0" applyFont="1" applyFill="1" applyBorder="1" applyAlignment="1" applyProtection="1">
      <alignment horizontal="center"/>
      <protection hidden="1"/>
    </xf>
    <xf numFmtId="0" fontId="0" fillId="14" borderId="26" xfId="0" applyFill="1" applyBorder="1" applyAlignment="1" applyProtection="1">
      <alignment horizontal="center"/>
      <protection hidden="1"/>
    </xf>
    <xf numFmtId="0" fontId="25" fillId="14" borderId="29" xfId="0" applyFont="1" applyFill="1" applyBorder="1" applyAlignment="1" applyProtection="1">
      <alignment horizontal="center"/>
      <protection hidden="1"/>
    </xf>
    <xf numFmtId="49" fontId="15" fillId="11" borderId="33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49" fontId="15" fillId="11" borderId="34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0" fillId="14" borderId="30" xfId="0" applyFont="1" applyFill="1" applyBorder="1" applyAlignment="1" applyProtection="1">
      <alignment horizontal="center"/>
      <protection hidden="1"/>
    </xf>
    <xf numFmtId="0" fontId="1" fillId="14" borderId="20" xfId="0" applyFont="1" applyFill="1" applyBorder="1" applyAlignment="1" applyProtection="1">
      <alignment horizontal="center" vertical="top"/>
      <protection hidden="1"/>
    </xf>
    <xf numFmtId="0" fontId="0" fillId="14" borderId="20" xfId="0" applyFill="1" applyBorder="1" applyAlignment="1" applyProtection="1">
      <alignment horizontal="center" vertical="top"/>
      <protection hidden="1"/>
    </xf>
    <xf numFmtId="0" fontId="0" fillId="14" borderId="24" xfId="0" applyFill="1" applyBorder="1" applyAlignment="1" applyProtection="1">
      <alignment horizontal="center" vertical="top"/>
      <protection hidden="1"/>
    </xf>
    <xf numFmtId="0" fontId="25" fillId="14" borderId="0" xfId="0" applyFont="1" applyFill="1" applyBorder="1" applyAlignment="1" applyProtection="1">
      <alignment horizontal="center"/>
      <protection hidden="1"/>
    </xf>
    <xf numFmtId="0" fontId="25" fillId="14" borderId="21" xfId="0" applyFont="1" applyFill="1" applyBorder="1" applyAlignment="1" applyProtection="1">
      <alignment horizontal="center"/>
      <protection hidden="1"/>
    </xf>
    <xf numFmtId="0" fontId="25" fillId="14" borderId="27" xfId="0" applyFont="1" applyFill="1" applyBorder="1" applyAlignment="1" applyProtection="1">
      <alignment horizontal="center"/>
      <protection hidden="1"/>
    </xf>
    <xf numFmtId="0" fontId="25" fillId="14" borderId="2" xfId="0" applyFont="1" applyFill="1" applyBorder="1" applyAlignment="1" applyProtection="1">
      <alignment horizontal="center"/>
      <protection hidden="1"/>
    </xf>
    <xf numFmtId="0" fontId="25" fillId="14" borderId="28" xfId="0" applyFont="1" applyFill="1" applyBorder="1" applyAlignment="1" applyProtection="1">
      <alignment horizontal="center"/>
      <protection hidden="1"/>
    </xf>
    <xf numFmtId="49" fontId="15" fillId="11" borderId="1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49" fontId="15" fillId="11" borderId="7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14" fillId="0" borderId="5" xfId="0" applyFont="1" applyBorder="1" applyAlignment="1" applyProtection="1">
      <alignment horizontal="center" vertical="center" textRotation="90" wrapText="1" shrinkToFi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0" fillId="17" borderId="8" xfId="0" applyFill="1" applyBorder="1" applyAlignment="1" applyProtection="1">
      <alignment horizontal="left" vertical="top" wrapText="1"/>
      <protection hidden="1"/>
    </xf>
    <xf numFmtId="0" fontId="0" fillId="17" borderId="0" xfId="0" applyFill="1" applyBorder="1" applyAlignment="1" applyProtection="1">
      <alignment horizontal="left" vertical="top" wrapText="1"/>
      <protection hidden="1"/>
    </xf>
    <xf numFmtId="0" fontId="0" fillId="17" borderId="21" xfId="0" applyFill="1" applyBorder="1" applyAlignment="1" applyProtection="1">
      <alignment horizontal="left" vertical="top" wrapText="1"/>
      <protection hidden="1"/>
    </xf>
    <xf numFmtId="0" fontId="22" fillId="15" borderId="10" xfId="0" applyFont="1" applyFill="1" applyBorder="1" applyAlignment="1" applyProtection="1">
      <alignment horizontal="center" vertical="center"/>
      <protection hidden="1"/>
    </xf>
    <xf numFmtId="0" fontId="0" fillId="15" borderId="10" xfId="0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23" fillId="13" borderId="13" xfId="0" applyFont="1" applyFill="1" applyBorder="1" applyAlignment="1" applyProtection="1">
      <alignment horizontal="center" vertical="center" wrapText="1"/>
      <protection hidden="1"/>
    </xf>
    <xf numFmtId="0" fontId="23" fillId="13" borderId="14" xfId="0" applyFont="1" applyFill="1" applyBorder="1" applyAlignment="1" applyProtection="1">
      <alignment horizontal="center" vertical="center" wrapText="1"/>
      <protection hidden="1"/>
    </xf>
    <xf numFmtId="0" fontId="7" fillId="0" borderId="37" xfId="0" applyFont="1" applyBorder="1" applyAlignment="1" applyProtection="1">
      <alignment horizontal="right" vertical="center" shrinkToFit="1"/>
      <protection hidden="1"/>
    </xf>
    <xf numFmtId="0" fontId="7" fillId="0" borderId="38" xfId="0" applyFont="1" applyBorder="1" applyAlignment="1" applyProtection="1">
      <alignment horizontal="right" vertical="center" shrinkToFit="1"/>
      <protection hidden="1"/>
    </xf>
    <xf numFmtId="0" fontId="7" fillId="0" borderId="38" xfId="0" applyFont="1" applyBorder="1" applyAlignment="1" applyProtection="1">
      <alignment horizontal="left" vertical="center" shrinkToFit="1"/>
      <protection hidden="1"/>
    </xf>
    <xf numFmtId="0" fontId="22" fillId="20" borderId="0" xfId="0" applyFont="1" applyFill="1" applyAlignment="1" applyProtection="1">
      <alignment horizontal="center"/>
      <protection hidden="1"/>
    </xf>
    <xf numFmtId="0" fontId="0" fillId="20" borderId="0" xfId="0" applyFill="1" applyAlignment="1" applyProtection="1">
      <alignment horizontal="center"/>
      <protection hidden="1"/>
    </xf>
    <xf numFmtId="0" fontId="14" fillId="0" borderId="4" xfId="0" applyFont="1" applyBorder="1" applyAlignment="1" applyProtection="1">
      <alignment horizontal="left" vertical="center" shrinkToFit="1"/>
      <protection hidden="1"/>
    </xf>
    <xf numFmtId="0" fontId="7" fillId="0" borderId="36" xfId="0" applyFont="1" applyBorder="1" applyAlignment="1" applyProtection="1">
      <alignment horizontal="center" vertical="center" shrinkToFit="1"/>
      <protection hidden="1"/>
    </xf>
    <xf numFmtId="0" fontId="6" fillId="0" borderId="36" xfId="0" applyFont="1" applyBorder="1" applyAlignment="1" applyProtection="1">
      <alignment horizontal="center" vertical="center" shrinkToFit="1"/>
      <protection hidden="1"/>
    </xf>
    <xf numFmtId="0" fontId="6" fillId="0" borderId="36" xfId="0" applyFont="1" applyBorder="1" applyAlignment="1" applyProtection="1">
      <alignment horizontal="left" vertical="center" shrinkToFit="1"/>
      <protection hidden="1"/>
    </xf>
    <xf numFmtId="0" fontId="6" fillId="0" borderId="37" xfId="0" applyFont="1" applyBorder="1" applyAlignment="1" applyProtection="1">
      <alignment horizontal="left" vertical="center" shrinkToFit="1"/>
      <protection hidden="1"/>
    </xf>
    <xf numFmtId="0" fontId="6" fillId="0" borderId="39" xfId="0" applyFont="1" applyBorder="1" applyAlignment="1" applyProtection="1">
      <alignment horizontal="left" vertical="center" shrinkToFit="1"/>
      <protection hidden="1"/>
    </xf>
    <xf numFmtId="0" fontId="14" fillId="0" borderId="4" xfId="0" applyFont="1" applyBorder="1" applyAlignment="1" applyProtection="1">
      <alignment horizontal="center" vertical="center" textRotation="90" wrapText="1" shrinkToFi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wrapText="1" shrinkToFi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1" fillId="20" borderId="0" xfId="0" applyFont="1" applyFill="1" applyAlignment="1" applyProtection="1">
      <alignment horizontal="center"/>
      <protection hidden="1"/>
    </xf>
    <xf numFmtId="0" fontId="0" fillId="17" borderId="29" xfId="0" applyFill="1" applyBorder="1" applyAlignment="1" applyProtection="1">
      <alignment horizontal="left" vertical="top"/>
      <protection hidden="1"/>
    </xf>
    <xf numFmtId="0" fontId="0" fillId="17" borderId="18" xfId="0" applyFill="1" applyBorder="1" applyAlignment="1" applyProtection="1">
      <alignment horizontal="left" vertical="top"/>
      <protection hidden="1"/>
    </xf>
    <xf numFmtId="0" fontId="0" fillId="17" borderId="23" xfId="0" applyFill="1" applyBorder="1" applyAlignment="1" applyProtection="1">
      <alignment horizontal="left" vertical="top"/>
      <protection hidden="1"/>
    </xf>
    <xf numFmtId="0" fontId="0" fillId="17" borderId="9" xfId="0" applyFill="1" applyBorder="1" applyAlignment="1" applyProtection="1">
      <alignment horizontal="left"/>
      <protection hidden="1"/>
    </xf>
    <xf numFmtId="0" fontId="0" fillId="17" borderId="19" xfId="0" applyFill="1" applyBorder="1" applyAlignment="1" applyProtection="1">
      <alignment horizontal="left"/>
      <protection hidden="1"/>
    </xf>
    <xf numFmtId="0" fontId="0" fillId="17" borderId="25" xfId="0" applyFill="1" applyBorder="1" applyAlignment="1" applyProtection="1">
      <alignment horizontal="left"/>
      <protection hidden="1"/>
    </xf>
    <xf numFmtId="0" fontId="1" fillId="16" borderId="10" xfId="0" applyFont="1" applyFill="1" applyBorder="1" applyAlignment="1" applyProtection="1">
      <alignment horizontal="center"/>
      <protection hidden="1"/>
    </xf>
    <xf numFmtId="0" fontId="0" fillId="15" borderId="9" xfId="0" applyFill="1" applyBorder="1" applyAlignment="1" applyProtection="1">
      <alignment horizontal="center" vertical="center" wrapText="1"/>
      <protection hidden="1"/>
    </xf>
    <xf numFmtId="0" fontId="0" fillId="15" borderId="19" xfId="0" applyFill="1" applyBorder="1" applyAlignment="1" applyProtection="1">
      <alignment horizontal="center" vertical="center" wrapText="1"/>
      <protection hidden="1"/>
    </xf>
    <xf numFmtId="0" fontId="0" fillId="15" borderId="25" xfId="0" applyFill="1" applyBorder="1" applyAlignment="1" applyProtection="1">
      <alignment horizontal="center" vertical="center" wrapText="1"/>
      <protection hidden="1"/>
    </xf>
    <xf numFmtId="0" fontId="0" fillId="15" borderId="8" xfId="0" applyFill="1" applyBorder="1" applyAlignment="1" applyProtection="1">
      <alignment horizontal="center" vertical="center" wrapText="1"/>
      <protection hidden="1"/>
    </xf>
    <xf numFmtId="0" fontId="0" fillId="15" borderId="0" xfId="0" applyFill="1" applyBorder="1" applyAlignment="1" applyProtection="1">
      <alignment horizontal="center" vertical="center" wrapText="1"/>
      <protection hidden="1"/>
    </xf>
    <xf numFmtId="0" fontId="0" fillId="15" borderId="21" xfId="0" applyFill="1" applyBorder="1" applyAlignment="1" applyProtection="1">
      <alignment horizontal="center" vertical="center" wrapText="1"/>
      <protection hidden="1"/>
    </xf>
    <xf numFmtId="0" fontId="0" fillId="15" borderId="29" xfId="0" applyFill="1" applyBorder="1" applyAlignment="1" applyProtection="1">
      <alignment horizontal="center" vertical="center" wrapText="1"/>
      <protection hidden="1"/>
    </xf>
    <xf numFmtId="0" fontId="0" fillId="15" borderId="18" xfId="0" applyFill="1" applyBorder="1" applyAlignment="1" applyProtection="1">
      <alignment horizontal="center" vertical="center" wrapText="1"/>
      <protection hidden="1"/>
    </xf>
    <xf numFmtId="0" fontId="0" fillId="15" borderId="23" xfId="0" applyFill="1" applyBorder="1" applyAlignment="1" applyProtection="1">
      <alignment horizontal="center" vertical="center" wrapText="1"/>
      <protection hidden="1"/>
    </xf>
    <xf numFmtId="0" fontId="6" fillId="0" borderId="40" xfId="0" applyFont="1" applyBorder="1" applyAlignment="1" applyProtection="1">
      <alignment horizontal="center" vertical="center" shrinkToFit="1"/>
      <protection hidden="1"/>
    </xf>
    <xf numFmtId="0" fontId="6" fillId="0" borderId="41" xfId="0" applyFont="1" applyBorder="1" applyAlignment="1" applyProtection="1">
      <alignment horizontal="center" vertical="center" shrinkToFit="1"/>
      <protection hidden="1"/>
    </xf>
    <xf numFmtId="0" fontId="6" fillId="0" borderId="42" xfId="0" applyFont="1" applyBorder="1" applyAlignment="1" applyProtection="1">
      <alignment horizontal="center" vertical="center" shrinkToFit="1"/>
      <protection hidden="1"/>
    </xf>
    <xf numFmtId="0" fontId="18" fillId="0" borderId="35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0" fillId="20" borderId="0" xfId="0" applyFill="1" applyAlignment="1" applyProtection="1">
      <alignment horizontal="right"/>
      <protection hidden="1"/>
    </xf>
    <xf numFmtId="0" fontId="0" fillId="20" borderId="0" xfId="0" applyFill="1" applyBorder="1" applyAlignment="1" applyProtection="1">
      <alignment horizontal="center"/>
      <protection hidden="1"/>
    </xf>
    <xf numFmtId="0" fontId="0" fillId="20" borderId="38" xfId="0" applyFill="1" applyBorder="1" applyAlignment="1" applyProtection="1">
      <alignment horizontal="center"/>
      <protection hidden="1"/>
    </xf>
    <xf numFmtId="0" fontId="6" fillId="0" borderId="37" xfId="0" applyFont="1" applyBorder="1" applyAlignment="1" applyProtection="1">
      <alignment horizontal="right" vertical="center" shrinkToFit="1"/>
      <protection hidden="1"/>
    </xf>
    <xf numFmtId="0" fontId="6" fillId="0" borderId="38" xfId="0" applyFont="1" applyBorder="1" applyAlignment="1" applyProtection="1">
      <alignment horizontal="right" vertical="center" shrinkToFit="1"/>
      <protection hidden="1"/>
    </xf>
    <xf numFmtId="0" fontId="6" fillId="0" borderId="39" xfId="0" applyFont="1" applyBorder="1" applyAlignment="1" applyProtection="1">
      <alignment horizontal="right" vertical="center" shrinkToFit="1"/>
      <protection hidden="1"/>
    </xf>
  </cellXfs>
  <cellStyles count="6">
    <cellStyle name="Köprü" xfId="1" builtinId="8"/>
    <cellStyle name="Köprü 2" xfId="3"/>
    <cellStyle name="Normal" xfId="0" builtinId="0"/>
    <cellStyle name="Normal 2" xfId="2"/>
    <cellStyle name="Yüzde" xfId="5" builtinId="5"/>
    <cellStyle name="Yüzde 2" xfId="4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SINIF BAŞARI DURUMU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E6-42C6-B0B1-5C4D071A4D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E6-42C6-B0B1-5C4D071A4D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E6-42C6-B0B1-5C4D071A4D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AE6-42C6-B0B1-5C4D071A4D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AE6-42C6-B0B1-5C4D071A4D3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GEÇMEZ
</a:t>
                    </a:r>
                    <a:fld id="{7E2C2A9F-1075-43D5-A709-E910F31C47EA}" type="PERCENTAGE">
                      <a:rPr lang="en-US" baseline="0"/>
                      <a:pPr/>
                      <a:t>[YÜZDE]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E6-42C6-B0B1-5C4D071A4D3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baseline="0"/>
                      <a:t>GEÇER
</a:t>
                    </a:r>
                    <a:fld id="{9061AD7A-CABE-46F4-A86E-269FC852F57A}" type="PERCENTAGE">
                      <a:rPr lang="en-US" baseline="0"/>
                      <a:pPr/>
                      <a:t>[YÜZDE]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E6-42C6-B0B1-5C4D071A4D3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baseline="0"/>
                      <a:t>ORTA
</a:t>
                    </a:r>
                    <a:fld id="{DBA764C6-DB88-4466-997C-24F119EB09C0}" type="PERCENTAGE">
                      <a:rPr lang="en-US" baseline="0"/>
                      <a:pPr/>
                      <a:t>[YÜZDE]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AE6-42C6-B0B1-5C4D071A4D3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baseline="0"/>
                      <a:t>İYİ
</a:t>
                    </a:r>
                    <a:fld id="{434F38AB-B9BA-4EFD-8983-20847B06E908}" type="PERCENTAGE">
                      <a:rPr lang="en-US" baseline="0"/>
                      <a:pPr/>
                      <a:t>[YÜZDE]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AE6-42C6-B0B1-5C4D071A4D3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baseline="0"/>
                      <a:t>PEKİYİ
</a:t>
                    </a:r>
                    <a:fld id="{AC03F2F8-B86F-4A2F-89AC-AF31EDF29870}" type="PERCENTAGE">
                      <a:rPr lang="en-US" baseline="0"/>
                      <a:pPr/>
                      <a:t>[YÜZDE]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AE6-42C6-B0B1-5C4D071A4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Analiz!$E$56:$E$60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7-4285-930B-752AC2EEF05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SINIF BAŞARI DURUMU</a:t>
            </a:r>
          </a:p>
        </c:rich>
      </c:tx>
      <c:layout>
        <c:manualLayout>
          <c:xMode val="edge"/>
          <c:yMode val="edge"/>
          <c:x val="0.22059216809933138"/>
          <c:y val="6.666666666666666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GEÇMEZ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Analiz!$E$56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4C-420F-B858-5A1AC79F1EBB}"/>
            </c:ext>
          </c:extLst>
        </c:ser>
        <c:ser>
          <c:idx val="1"/>
          <c:order val="1"/>
          <c:tx>
            <c:v>GEÇER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Analiz!$E$57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4C-420F-B858-5A1AC79F1EBB}"/>
            </c:ext>
          </c:extLst>
        </c:ser>
        <c:ser>
          <c:idx val="2"/>
          <c:order val="2"/>
          <c:tx>
            <c:v>ORTA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Analiz!$E$58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94C-420F-B858-5A1AC79F1EBB}"/>
            </c:ext>
          </c:extLst>
        </c:ser>
        <c:ser>
          <c:idx val="3"/>
          <c:order val="3"/>
          <c:tx>
            <c:v>İYİ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Analiz!$E$59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94C-420F-B858-5A1AC79F1EBB}"/>
            </c:ext>
          </c:extLst>
        </c:ser>
        <c:ser>
          <c:idx val="4"/>
          <c:order val="4"/>
          <c:tx>
            <c:v>PEKİYİ</c:v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Analiz!$E$60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94C-420F-B858-5A1AC79F1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1256320"/>
        <c:axId val="91257856"/>
        <c:axId val="0"/>
      </c:bar3DChart>
      <c:catAx>
        <c:axId val="91256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1257856"/>
        <c:crosses val="autoZero"/>
        <c:auto val="1"/>
        <c:lblAlgn val="ctr"/>
        <c:lblOffset val="100"/>
        <c:noMultiLvlLbl val="0"/>
      </c:catAx>
      <c:valAx>
        <c:axId val="9125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125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http://ortaokuldokum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200025</xdr:colOff>
      <xdr:row>47</xdr:row>
      <xdr:rowOff>9526</xdr:rowOff>
    </xdr:from>
    <xdr:to>
      <xdr:col>30</xdr:col>
      <xdr:colOff>523875</xdr:colOff>
      <xdr:row>59</xdr:row>
      <xdr:rowOff>19051</xdr:rowOff>
    </xdr:to>
    <xdr:graphicFrame macro="">
      <xdr:nvGraphicFrame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194E702-22BD-428C-92DC-481251E88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190500</xdr:colOff>
      <xdr:row>59</xdr:row>
      <xdr:rowOff>9525</xdr:rowOff>
    </xdr:from>
    <xdr:to>
      <xdr:col>30</xdr:col>
      <xdr:colOff>542925</xdr:colOff>
      <xdr:row>70</xdr:row>
      <xdr:rowOff>190500</xdr:rowOff>
    </xdr:to>
    <xdr:graphicFrame macro="">
      <xdr:nvGraphicFrame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A13B43B-1716-426E-BAAE-489C73057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15"/>
  <sheetViews>
    <sheetView workbookViewId="0">
      <selection activeCell="J5" sqref="J5:L5"/>
    </sheetView>
  </sheetViews>
  <sheetFormatPr defaultRowHeight="15" x14ac:dyDescent="0.25"/>
  <cols>
    <col min="3" max="3" width="4.7109375" customWidth="1"/>
    <col min="4" max="4" width="1.42578125" hidden="1" customWidth="1"/>
    <col min="9" max="9" width="0.140625" customWidth="1"/>
    <col min="12" max="12" width="12.85546875" customWidth="1"/>
  </cols>
  <sheetData>
    <row r="1" spans="1:22" x14ac:dyDescent="0.25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P1" s="63"/>
      <c r="Q1" s="63"/>
      <c r="R1" s="63"/>
      <c r="S1" s="63"/>
      <c r="T1" s="63"/>
      <c r="U1" s="63"/>
      <c r="V1" s="63"/>
    </row>
    <row r="2" spans="1:22" ht="15.75" x14ac:dyDescent="0.25">
      <c r="A2" s="55" t="s">
        <v>3</v>
      </c>
      <c r="B2" s="55"/>
      <c r="C2" s="55"/>
      <c r="D2" s="55"/>
      <c r="E2" s="68"/>
      <c r="F2" s="68"/>
      <c r="G2" s="68"/>
      <c r="H2" s="68"/>
      <c r="I2" s="68"/>
      <c r="J2" s="57" t="s">
        <v>87</v>
      </c>
      <c r="K2" s="57"/>
      <c r="L2" s="57"/>
      <c r="P2" s="63"/>
      <c r="Q2" s="63"/>
      <c r="R2" s="63"/>
      <c r="S2" s="63"/>
      <c r="T2" s="63"/>
      <c r="U2" s="63"/>
      <c r="V2" s="63"/>
    </row>
    <row r="3" spans="1:22" ht="15.75" x14ac:dyDescent="0.25">
      <c r="A3" s="55" t="s">
        <v>2</v>
      </c>
      <c r="B3" s="55"/>
      <c r="C3" s="55"/>
      <c r="D3" s="55"/>
      <c r="E3" s="68"/>
      <c r="F3" s="68"/>
      <c r="G3" s="68"/>
      <c r="H3" s="68"/>
      <c r="I3" s="68"/>
      <c r="J3" s="57" t="s">
        <v>78</v>
      </c>
      <c r="K3" s="57"/>
      <c r="L3" s="57"/>
      <c r="P3" s="63"/>
      <c r="Q3" s="63"/>
      <c r="R3" s="63"/>
      <c r="S3" s="63"/>
      <c r="T3" s="63"/>
      <c r="U3" s="63"/>
      <c r="V3" s="63"/>
    </row>
    <row r="4" spans="1:22" ht="15.75" x14ac:dyDescent="0.25">
      <c r="A4" s="55" t="s">
        <v>4</v>
      </c>
      <c r="B4" s="55"/>
      <c r="C4" s="55"/>
      <c r="D4" s="55"/>
      <c r="E4" s="68"/>
      <c r="F4" s="68"/>
      <c r="G4" s="68"/>
      <c r="H4" s="68"/>
      <c r="I4" s="68"/>
      <c r="J4" s="57" t="s">
        <v>85</v>
      </c>
      <c r="K4" s="57"/>
      <c r="L4" s="57"/>
      <c r="P4" s="63"/>
      <c r="Q4" s="63"/>
      <c r="R4" s="63"/>
      <c r="S4" s="63"/>
      <c r="T4" s="63"/>
      <c r="U4" s="63"/>
      <c r="V4" s="63"/>
    </row>
    <row r="5" spans="1:22" ht="15.75" x14ac:dyDescent="0.25">
      <c r="A5" s="55" t="s">
        <v>5</v>
      </c>
      <c r="B5" s="55"/>
      <c r="C5" s="55"/>
      <c r="D5" s="55"/>
      <c r="E5" s="68"/>
      <c r="F5" s="68"/>
      <c r="G5" s="68"/>
      <c r="H5" s="68"/>
      <c r="I5" s="68"/>
      <c r="J5" s="57" t="s">
        <v>113</v>
      </c>
      <c r="K5" s="57"/>
      <c r="L5" s="57"/>
      <c r="P5" s="63"/>
      <c r="Q5" s="63"/>
      <c r="R5" s="63"/>
      <c r="S5" s="63"/>
      <c r="T5" s="63"/>
      <c r="U5" s="63"/>
      <c r="V5" s="63"/>
    </row>
    <row r="6" spans="1:22" ht="15.75" x14ac:dyDescent="0.25">
      <c r="A6" s="55" t="s">
        <v>6</v>
      </c>
      <c r="B6" s="55"/>
      <c r="C6" s="55"/>
      <c r="D6" s="55"/>
      <c r="E6" s="68"/>
      <c r="F6" s="68"/>
      <c r="G6" s="68"/>
      <c r="H6" s="68"/>
      <c r="I6" s="68"/>
      <c r="J6" s="57" t="s">
        <v>79</v>
      </c>
      <c r="K6" s="57"/>
      <c r="L6" s="57"/>
      <c r="P6" s="63"/>
      <c r="Q6" s="63"/>
      <c r="R6" s="63"/>
      <c r="S6" s="63"/>
      <c r="T6" s="63"/>
      <c r="U6" s="63"/>
      <c r="V6" s="63"/>
    </row>
    <row r="7" spans="1:22" ht="16.5" thickBot="1" x14ac:dyDescent="0.3">
      <c r="A7" s="56" t="s">
        <v>42</v>
      </c>
      <c r="B7" s="56"/>
      <c r="C7" s="56"/>
      <c r="D7" s="56"/>
      <c r="E7" s="59"/>
      <c r="F7" s="59"/>
      <c r="G7" s="59"/>
      <c r="H7" s="59"/>
      <c r="I7" s="59"/>
      <c r="J7" s="58" t="s">
        <v>86</v>
      </c>
      <c r="K7" s="58"/>
      <c r="L7" s="58"/>
      <c r="P7" s="63"/>
      <c r="Q7" s="63"/>
      <c r="R7" s="63"/>
      <c r="S7" s="63"/>
      <c r="T7" s="63"/>
      <c r="U7" s="63"/>
      <c r="V7" s="63"/>
    </row>
    <row r="8" spans="1:22" ht="17.25" thickTop="1" thickBot="1" x14ac:dyDescent="0.3">
      <c r="A8" s="60" t="s">
        <v>71</v>
      </c>
      <c r="B8" s="60"/>
      <c r="C8" s="60"/>
      <c r="D8" s="10"/>
      <c r="E8" s="61"/>
      <c r="F8" s="61"/>
      <c r="G8" s="61"/>
      <c r="H8" s="61"/>
      <c r="I8" s="9"/>
      <c r="J8" s="62" t="s">
        <v>80</v>
      </c>
      <c r="K8" s="62"/>
      <c r="L8" s="62"/>
      <c r="P8" s="63"/>
      <c r="Q8" s="63"/>
      <c r="R8" s="63"/>
      <c r="S8" s="63"/>
      <c r="T8" s="63"/>
      <c r="U8" s="63"/>
      <c r="V8" s="63"/>
    </row>
    <row r="9" spans="1:22" ht="17.25" thickTop="1" thickBot="1" x14ac:dyDescent="0.3">
      <c r="A9" s="60" t="s">
        <v>72</v>
      </c>
      <c r="B9" s="60"/>
      <c r="C9" s="60"/>
      <c r="D9" s="10"/>
      <c r="E9" s="61"/>
      <c r="F9" s="61"/>
      <c r="G9" s="61"/>
      <c r="H9" s="61"/>
      <c r="I9" s="9"/>
      <c r="J9" s="64"/>
      <c r="K9" s="65"/>
      <c r="L9" s="66"/>
      <c r="P9" s="63"/>
      <c r="Q9" s="63"/>
      <c r="R9" s="63"/>
      <c r="S9" s="63"/>
      <c r="T9" s="63"/>
      <c r="U9" s="63"/>
      <c r="V9" s="63"/>
    </row>
    <row r="10" spans="1:22" ht="15.75" thickTop="1" x14ac:dyDescent="0.25">
      <c r="A10" s="54" t="s">
        <v>8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P10" s="63"/>
      <c r="Q10" s="63"/>
      <c r="R10" s="63"/>
      <c r="S10" s="63"/>
      <c r="T10" s="63"/>
      <c r="U10" s="63"/>
      <c r="V10" s="63"/>
    </row>
    <row r="11" spans="1:22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P11" s="63"/>
      <c r="Q11" s="63"/>
      <c r="R11" s="63"/>
      <c r="S11" s="63"/>
      <c r="T11" s="63"/>
      <c r="U11" s="63"/>
      <c r="V11" s="63"/>
    </row>
    <row r="12" spans="1:22" x14ac:dyDescent="0.25">
      <c r="A12" s="69" t="s">
        <v>67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P12" s="63"/>
      <c r="Q12" s="63"/>
      <c r="R12" s="63"/>
      <c r="S12" s="63"/>
      <c r="T12" s="63"/>
      <c r="U12" s="63"/>
      <c r="V12" s="63"/>
    </row>
    <row r="13" spans="1:22" x14ac:dyDescent="0.2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P13" s="63"/>
      <c r="Q13" s="63"/>
      <c r="R13" s="63"/>
      <c r="S13" s="63"/>
      <c r="T13" s="63"/>
      <c r="U13" s="63"/>
      <c r="V13" s="63"/>
    </row>
    <row r="14" spans="1:22" x14ac:dyDescent="0.25">
      <c r="A14" s="70" t="s">
        <v>68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P14" s="63"/>
      <c r="Q14" s="63"/>
      <c r="R14" s="63"/>
      <c r="S14" s="63"/>
      <c r="T14" s="63"/>
      <c r="U14" s="63"/>
      <c r="V14" s="63"/>
    </row>
    <row r="15" spans="1:22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P15" s="63"/>
      <c r="Q15" s="63"/>
      <c r="R15" s="63"/>
      <c r="S15" s="63"/>
      <c r="T15" s="63"/>
      <c r="U15" s="63"/>
      <c r="V15" s="63"/>
    </row>
  </sheetData>
  <customSheetViews>
    <customSheetView guid="{FBC619CD-2DA1-4677-946D-D523577C0215}" hiddenColumns="1">
      <selection activeCell="E7" sqref="E7:I7"/>
      <pageMargins left="0.7" right="0.7" top="0.75" bottom="0.75" header="0.3" footer="0.3"/>
      <pageSetup paperSize="9" orientation="portrait" horizontalDpi="0" verticalDpi="0" r:id="rId1"/>
    </customSheetView>
    <customSheetView guid="{8149DF81-E488-478C-A34A-A3A5A13635AD}" hiddenColumns="1">
      <selection activeCell="E7" sqref="E7:I7"/>
      <pageMargins left="0.7" right="0.7" top="0.75" bottom="0.75" header="0.3" footer="0.3"/>
      <pageSetup paperSize="9" orientation="portrait" horizontalDpi="0" verticalDpi="0" r:id="rId2"/>
    </customSheetView>
  </customSheetViews>
  <mergeCells count="29">
    <mergeCell ref="P1:V15"/>
    <mergeCell ref="A9:C9"/>
    <mergeCell ref="E9:H9"/>
    <mergeCell ref="J9:L9"/>
    <mergeCell ref="A1:L1"/>
    <mergeCell ref="E2:I2"/>
    <mergeCell ref="E3:I3"/>
    <mergeCell ref="E4:I4"/>
    <mergeCell ref="E5:I5"/>
    <mergeCell ref="J2:L2"/>
    <mergeCell ref="J3:L3"/>
    <mergeCell ref="J4:L4"/>
    <mergeCell ref="J5:L5"/>
    <mergeCell ref="A12:L13"/>
    <mergeCell ref="A14:L15"/>
    <mergeCell ref="E6:I6"/>
    <mergeCell ref="A10:L11"/>
    <mergeCell ref="A2:D2"/>
    <mergeCell ref="A3:D3"/>
    <mergeCell ref="A4:D4"/>
    <mergeCell ref="A5:D5"/>
    <mergeCell ref="A6:D6"/>
    <mergeCell ref="A7:D7"/>
    <mergeCell ref="J6:L6"/>
    <mergeCell ref="J7:L7"/>
    <mergeCell ref="E7:I7"/>
    <mergeCell ref="A8:C8"/>
    <mergeCell ref="E8:H8"/>
    <mergeCell ref="J8:L8"/>
  </mergeCells>
  <hyperlinks>
    <hyperlink ref="A10:L11" location="KAZANIMLAR!A1" display="SORULARIN KAZANIMLARINI GİRMEK İÇİN TIKLAYIN"/>
    <hyperlink ref="A12:L13" location="'Sınıf Listesi'!A1" display="SINIF LİSTESİNİ OLUŞTURMAK İÇİN TIKLAYINIZ"/>
    <hyperlink ref="A14:L15" location="Analiz!A1" display="ANALİZİ GÖRMEK İÇİN TIKLAYINIZ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topLeftCell="A10" workbookViewId="0">
      <selection activeCell="A25" sqref="A25"/>
    </sheetView>
  </sheetViews>
  <sheetFormatPr defaultRowHeight="15" x14ac:dyDescent="0.25"/>
  <cols>
    <col min="3" max="3" width="55.85546875" customWidth="1"/>
  </cols>
  <sheetData>
    <row r="1" spans="1:16" ht="21.75" customHeight="1" thickTop="1" thickBot="1" x14ac:dyDescent="0.3">
      <c r="A1" s="71" t="s">
        <v>9</v>
      </c>
      <c r="B1" s="71"/>
      <c r="C1" s="71"/>
    </row>
    <row r="2" spans="1:16" ht="48" thickTop="1" thickBot="1" x14ac:dyDescent="0.3">
      <c r="A2" s="3" t="s">
        <v>10</v>
      </c>
      <c r="B2" s="4" t="s">
        <v>11</v>
      </c>
      <c r="C2" s="5" t="s">
        <v>12</v>
      </c>
    </row>
    <row r="3" spans="1:16" ht="16.5" customHeight="1" thickTop="1" thickBot="1" x14ac:dyDescent="0.3">
      <c r="A3" s="6">
        <v>1</v>
      </c>
      <c r="B3" s="44">
        <v>6</v>
      </c>
      <c r="C3" s="45" t="s">
        <v>88</v>
      </c>
      <c r="E3" s="54" t="s">
        <v>8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ht="16.5" customHeight="1" thickTop="1" thickBot="1" x14ac:dyDescent="0.3">
      <c r="A4" s="6">
        <v>2</v>
      </c>
      <c r="B4" s="44">
        <v>18</v>
      </c>
      <c r="C4" s="46" t="s">
        <v>89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ht="16.5" customHeight="1" thickTop="1" thickBot="1" x14ac:dyDescent="0.3">
      <c r="A5" s="6">
        <v>3</v>
      </c>
      <c r="B5" s="44">
        <v>126</v>
      </c>
      <c r="C5" s="46" t="s">
        <v>90</v>
      </c>
      <c r="E5" s="69" t="s">
        <v>69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ht="16.5" customHeight="1" thickTop="1" thickBot="1" x14ac:dyDescent="0.3">
      <c r="A6" s="6">
        <v>4</v>
      </c>
      <c r="B6" s="44">
        <v>144</v>
      </c>
      <c r="C6" s="47" t="s">
        <v>91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16.5" thickTop="1" thickBot="1" x14ac:dyDescent="0.3">
      <c r="A7" s="6">
        <v>5</v>
      </c>
      <c r="B7" s="44">
        <v>162</v>
      </c>
      <c r="C7" s="47" t="s">
        <v>92</v>
      </c>
      <c r="E7" s="70" t="s">
        <v>68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6" ht="16.5" thickTop="1" thickBot="1" x14ac:dyDescent="0.3">
      <c r="A8" s="6">
        <v>6</v>
      </c>
      <c r="B8" s="44">
        <v>164</v>
      </c>
      <c r="C8" s="47" t="s">
        <v>93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16.5" thickTop="1" thickBot="1" x14ac:dyDescent="0.3">
      <c r="A9" s="6">
        <v>7</v>
      </c>
      <c r="B9" s="44">
        <v>167</v>
      </c>
      <c r="C9" s="47" t="s">
        <v>94</v>
      </c>
    </row>
    <row r="10" spans="1:16" ht="16.5" thickTop="1" thickBot="1" x14ac:dyDescent="0.3">
      <c r="A10" s="6">
        <v>8</v>
      </c>
      <c r="B10" s="44">
        <v>173</v>
      </c>
      <c r="C10" s="47" t="s">
        <v>95</v>
      </c>
    </row>
    <row r="11" spans="1:16" ht="16.5" thickTop="1" thickBot="1" x14ac:dyDescent="0.3">
      <c r="A11" s="6">
        <v>9</v>
      </c>
      <c r="B11" s="44">
        <v>179</v>
      </c>
      <c r="C11" s="47" t="s">
        <v>96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</row>
    <row r="12" spans="1:16" ht="16.5" thickTop="1" thickBot="1" x14ac:dyDescent="0.3">
      <c r="A12" s="6">
        <v>10</v>
      </c>
      <c r="B12" s="44">
        <v>182</v>
      </c>
      <c r="C12" s="47" t="s">
        <v>97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</row>
    <row r="13" spans="1:16" ht="16.5" thickTop="1" thickBot="1" x14ac:dyDescent="0.3">
      <c r="A13" s="6">
        <v>11</v>
      </c>
      <c r="B13" s="44">
        <v>185</v>
      </c>
      <c r="C13" s="47" t="s">
        <v>98</v>
      </c>
    </row>
    <row r="14" spans="1:16" ht="16.5" thickTop="1" thickBot="1" x14ac:dyDescent="0.3">
      <c r="A14" s="6">
        <v>12</v>
      </c>
      <c r="B14" s="44">
        <v>186</v>
      </c>
      <c r="C14" s="47" t="s">
        <v>99</v>
      </c>
    </row>
    <row r="15" spans="1:16" ht="16.5" thickTop="1" thickBot="1" x14ac:dyDescent="0.3">
      <c r="A15" s="6">
        <v>13</v>
      </c>
      <c r="B15" s="44">
        <v>189</v>
      </c>
      <c r="C15" s="47" t="s">
        <v>100</v>
      </c>
    </row>
    <row r="16" spans="1:16" ht="16.5" thickTop="1" thickBot="1" x14ac:dyDescent="0.3">
      <c r="A16" s="6">
        <v>14</v>
      </c>
      <c r="B16" s="44">
        <v>193</v>
      </c>
      <c r="C16" s="47" t="s">
        <v>101</v>
      </c>
    </row>
    <row r="17" spans="1:3" ht="16.5" thickTop="1" thickBot="1" x14ac:dyDescent="0.3">
      <c r="A17" s="6">
        <v>15</v>
      </c>
      <c r="B17" s="44">
        <v>194</v>
      </c>
      <c r="C17" s="47" t="s">
        <v>102</v>
      </c>
    </row>
    <row r="18" spans="1:3" ht="16.5" thickTop="1" thickBot="1" x14ac:dyDescent="0.3">
      <c r="A18" s="6">
        <v>16</v>
      </c>
      <c r="B18" s="44">
        <v>210</v>
      </c>
      <c r="C18" s="47" t="s">
        <v>103</v>
      </c>
    </row>
    <row r="19" spans="1:3" ht="16.5" thickTop="1" thickBot="1" x14ac:dyDescent="0.3">
      <c r="A19" s="6">
        <v>17</v>
      </c>
      <c r="B19" s="44">
        <v>212</v>
      </c>
      <c r="C19" s="47" t="s">
        <v>104</v>
      </c>
    </row>
    <row r="20" spans="1:3" ht="16.5" thickTop="1" thickBot="1" x14ac:dyDescent="0.3">
      <c r="A20" s="6">
        <v>18</v>
      </c>
      <c r="B20" s="44">
        <v>245</v>
      </c>
      <c r="C20" s="47" t="s">
        <v>105</v>
      </c>
    </row>
    <row r="21" spans="1:3" ht="16.5" thickTop="1" thickBot="1" x14ac:dyDescent="0.3">
      <c r="A21" s="6">
        <v>19</v>
      </c>
      <c r="B21" s="44">
        <v>246</v>
      </c>
      <c r="C21" s="47" t="s">
        <v>106</v>
      </c>
    </row>
    <row r="22" spans="1:3" ht="16.5" thickTop="1" thickBot="1" x14ac:dyDescent="0.3">
      <c r="A22" s="6">
        <v>20</v>
      </c>
      <c r="B22" s="44">
        <v>315</v>
      </c>
      <c r="C22" s="48" t="s">
        <v>107</v>
      </c>
    </row>
    <row r="23" spans="1:3" ht="16.5" thickTop="1" thickBot="1" x14ac:dyDescent="0.3">
      <c r="A23" s="6">
        <v>21</v>
      </c>
      <c r="B23" s="49">
        <v>339</v>
      </c>
      <c r="C23" s="50" t="s">
        <v>108</v>
      </c>
    </row>
    <row r="24" spans="1:3" ht="16.5" thickTop="1" thickBot="1" x14ac:dyDescent="0.3">
      <c r="A24" s="6">
        <v>22</v>
      </c>
      <c r="B24" s="49">
        <v>410</v>
      </c>
      <c r="C24" s="50" t="s">
        <v>109</v>
      </c>
    </row>
    <row r="25" spans="1:3" ht="16.5" thickTop="1" thickBot="1" x14ac:dyDescent="0.3">
      <c r="A25" s="6">
        <v>23</v>
      </c>
      <c r="B25" s="49">
        <v>418</v>
      </c>
      <c r="C25" s="50" t="s">
        <v>110</v>
      </c>
    </row>
    <row r="26" spans="1:3" ht="16.5" thickTop="1" thickBot="1" x14ac:dyDescent="0.3">
      <c r="A26" s="6"/>
      <c r="B26" s="7"/>
      <c r="C26" s="8"/>
    </row>
    <row r="27" spans="1:3" ht="16.5" thickTop="1" thickBot="1" x14ac:dyDescent="0.3">
      <c r="A27" s="6"/>
      <c r="B27" s="7"/>
      <c r="C27" s="8"/>
    </row>
    <row r="28" spans="1:3" ht="16.5" thickTop="1" thickBot="1" x14ac:dyDescent="0.3">
      <c r="A28" s="6"/>
      <c r="B28" s="7"/>
      <c r="C28" s="8"/>
    </row>
    <row r="29" spans="1:3" ht="16.5" thickTop="1" thickBot="1" x14ac:dyDescent="0.3">
      <c r="A29" s="6"/>
      <c r="B29" s="7"/>
      <c r="C29" s="8"/>
    </row>
    <row r="30" spans="1:3" ht="16.5" thickTop="1" thickBot="1" x14ac:dyDescent="0.3">
      <c r="A30" s="6"/>
      <c r="B30" s="7"/>
      <c r="C30" s="8"/>
    </row>
    <row r="31" spans="1:3" ht="16.5" thickTop="1" thickBot="1" x14ac:dyDescent="0.3">
      <c r="A31" s="6"/>
      <c r="B31" s="7"/>
      <c r="C31" s="8"/>
    </row>
    <row r="32" spans="1:3" ht="16.5" thickTop="1" thickBot="1" x14ac:dyDescent="0.3">
      <c r="A32" s="6"/>
      <c r="B32" s="7"/>
      <c r="C32" s="8"/>
    </row>
  </sheetData>
  <customSheetViews>
    <customSheetView guid="{FBC619CD-2DA1-4677-946D-D523577C0215}" topLeftCell="A19">
      <selection activeCell="E28" sqref="E28"/>
      <pageMargins left="0.7" right="0.7" top="0.75" bottom="0.75" header="0.3" footer="0.3"/>
    </customSheetView>
    <customSheetView guid="{8149DF81-E488-478C-A34A-A3A5A13635AD}" topLeftCell="A19">
      <selection activeCell="E28" sqref="E28"/>
      <pageMargins left="0.7" right="0.7" top="0.75" bottom="0.75" header="0.3" footer="0.3"/>
    </customSheetView>
  </customSheetViews>
  <mergeCells count="5">
    <mergeCell ref="A1:C1"/>
    <mergeCell ref="E3:P4"/>
    <mergeCell ref="E5:P6"/>
    <mergeCell ref="E7:P8"/>
    <mergeCell ref="E11:P12"/>
  </mergeCells>
  <hyperlinks>
    <hyperlink ref="E3:P4" location="KAZANIMLAR!A1" display="SORULARIN KAZANIMLARINI GİRMEK İÇİN TIKLAYIN"/>
    <hyperlink ref="E5:P6" location="Bilgiler!A1" display="GENEL BİLGİLERİ DÜZENLEMEK İÇİN TIKLAYINIZ"/>
    <hyperlink ref="E7:P8" location="Analiz!A1" display="ANALİZİ GÖRMEK İÇİN TIKLAYINIZ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26"/>
  <sheetViews>
    <sheetView workbookViewId="0">
      <selection activeCell="B4" sqref="B4:N4"/>
    </sheetView>
  </sheetViews>
  <sheetFormatPr defaultRowHeight="15" x14ac:dyDescent="0.25"/>
  <cols>
    <col min="1" max="1" width="5.42578125" customWidth="1"/>
  </cols>
  <sheetData>
    <row r="1" spans="1:21" ht="30" customHeight="1" x14ac:dyDescent="0.25">
      <c r="A1" s="1" t="s">
        <v>0</v>
      </c>
      <c r="B1" s="86" t="s">
        <v>77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Q1" s="83" t="s">
        <v>1</v>
      </c>
      <c r="R1" s="68"/>
      <c r="S1" s="68"/>
      <c r="T1" s="68"/>
      <c r="U1" s="68"/>
    </row>
    <row r="2" spans="1:21" x14ac:dyDescent="0.25">
      <c r="A2" s="2">
        <v>1</v>
      </c>
      <c r="B2" s="81" t="s">
        <v>81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  <c r="Q2" s="84" t="s">
        <v>76</v>
      </c>
      <c r="R2" s="85"/>
      <c r="S2" s="85"/>
      <c r="T2" s="85"/>
      <c r="U2" s="85"/>
    </row>
    <row r="3" spans="1:21" x14ac:dyDescent="0.25">
      <c r="A3" s="2">
        <v>2</v>
      </c>
      <c r="B3" s="77" t="s">
        <v>82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Q3" s="84"/>
      <c r="R3" s="85"/>
      <c r="S3" s="85"/>
      <c r="T3" s="85"/>
      <c r="U3" s="85"/>
    </row>
    <row r="4" spans="1:21" ht="16.5" customHeight="1" x14ac:dyDescent="0.25">
      <c r="A4" s="2">
        <v>3</v>
      </c>
      <c r="B4" s="81" t="s">
        <v>81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  <c r="Q4" s="84"/>
      <c r="R4" s="85"/>
      <c r="S4" s="85"/>
      <c r="T4" s="85"/>
      <c r="U4" s="85"/>
    </row>
    <row r="5" spans="1:21" ht="16.5" customHeight="1" x14ac:dyDescent="0.25">
      <c r="A5" s="2">
        <v>4</v>
      </c>
      <c r="B5" s="78" t="s">
        <v>82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Q5" s="84"/>
      <c r="R5" s="85"/>
      <c r="S5" s="85"/>
      <c r="T5" s="85"/>
      <c r="U5" s="85"/>
    </row>
    <row r="6" spans="1:21" x14ac:dyDescent="0.25">
      <c r="A6" s="2">
        <v>5</v>
      </c>
      <c r="B6" s="81" t="s">
        <v>83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8"/>
      <c r="Q6" s="84"/>
      <c r="R6" s="85"/>
      <c r="S6" s="85"/>
      <c r="T6" s="85"/>
      <c r="U6" s="85"/>
    </row>
    <row r="7" spans="1:21" x14ac:dyDescent="0.25">
      <c r="A7" s="2">
        <v>6</v>
      </c>
      <c r="B7" s="81" t="s">
        <v>82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8"/>
      <c r="Q7" s="84"/>
      <c r="R7" s="85"/>
      <c r="S7" s="85"/>
      <c r="T7" s="85"/>
      <c r="U7" s="85"/>
    </row>
    <row r="8" spans="1:21" x14ac:dyDescent="0.25">
      <c r="A8" s="2">
        <v>7</v>
      </c>
      <c r="B8" s="81" t="s">
        <v>82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Q8" s="84"/>
      <c r="R8" s="85"/>
      <c r="S8" s="85"/>
      <c r="T8" s="85"/>
      <c r="U8" s="85"/>
    </row>
    <row r="9" spans="1:21" x14ac:dyDescent="0.25">
      <c r="A9" s="2">
        <v>8</v>
      </c>
      <c r="B9" s="81" t="s">
        <v>82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8"/>
      <c r="Q9" s="84"/>
      <c r="R9" s="85"/>
      <c r="S9" s="85"/>
      <c r="T9" s="85"/>
      <c r="U9" s="85"/>
    </row>
    <row r="10" spans="1:21" x14ac:dyDescent="0.25">
      <c r="A10" s="2">
        <v>9</v>
      </c>
      <c r="B10" s="81" t="s">
        <v>81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8"/>
      <c r="Q10" s="84"/>
      <c r="R10" s="85"/>
      <c r="S10" s="85"/>
      <c r="T10" s="85"/>
      <c r="U10" s="85"/>
    </row>
    <row r="11" spans="1:21" x14ac:dyDescent="0.25">
      <c r="A11" s="2">
        <v>10</v>
      </c>
      <c r="B11" s="77" t="s">
        <v>81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8"/>
      <c r="Q11" s="84"/>
      <c r="R11" s="85"/>
      <c r="S11" s="85"/>
      <c r="T11" s="85"/>
      <c r="U11" s="85"/>
    </row>
    <row r="12" spans="1:21" x14ac:dyDescent="0.25">
      <c r="A12" s="2">
        <v>11</v>
      </c>
      <c r="B12" s="77" t="s">
        <v>82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  <c r="Q12" s="84"/>
      <c r="R12" s="85"/>
      <c r="S12" s="85"/>
      <c r="T12" s="85"/>
      <c r="U12" s="85"/>
    </row>
    <row r="13" spans="1:21" ht="15" customHeight="1" x14ac:dyDescent="0.25">
      <c r="A13" s="2">
        <v>12</v>
      </c>
      <c r="B13" s="79" t="s">
        <v>82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Q13" s="73" t="s">
        <v>70</v>
      </c>
      <c r="R13" s="73"/>
      <c r="S13" s="73"/>
      <c r="T13" s="73"/>
      <c r="U13" s="73"/>
    </row>
    <row r="14" spans="1:21" ht="15" customHeight="1" x14ac:dyDescent="0.25">
      <c r="A14" s="2">
        <v>13</v>
      </c>
      <c r="B14" s="77" t="s">
        <v>81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8"/>
      <c r="Q14" s="74"/>
      <c r="R14" s="74"/>
      <c r="S14" s="74"/>
      <c r="T14" s="74"/>
      <c r="U14" s="74"/>
    </row>
    <row r="15" spans="1:21" ht="15" customHeight="1" x14ac:dyDescent="0.25">
      <c r="A15" s="2">
        <v>14</v>
      </c>
      <c r="B15" s="77" t="s">
        <v>83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8"/>
      <c r="Q15" s="75" t="s">
        <v>67</v>
      </c>
      <c r="R15" s="75"/>
      <c r="S15" s="75"/>
      <c r="T15" s="75"/>
      <c r="U15" s="75"/>
    </row>
    <row r="16" spans="1:21" ht="15" customHeight="1" x14ac:dyDescent="0.25">
      <c r="A16" s="2">
        <v>15</v>
      </c>
      <c r="B16" s="81" t="s">
        <v>83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  <c r="Q16" s="75"/>
      <c r="R16" s="75"/>
      <c r="S16" s="75"/>
      <c r="T16" s="75"/>
      <c r="U16" s="75"/>
    </row>
    <row r="17" spans="1:21" ht="15" customHeight="1" x14ac:dyDescent="0.25">
      <c r="A17" s="2">
        <v>16</v>
      </c>
      <c r="B17" s="77" t="s">
        <v>83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  <c r="Q17" s="76" t="s">
        <v>68</v>
      </c>
      <c r="R17" s="76"/>
      <c r="S17" s="76"/>
      <c r="T17" s="76"/>
      <c r="U17" s="76"/>
    </row>
    <row r="18" spans="1:21" ht="15" customHeight="1" x14ac:dyDescent="0.25">
      <c r="A18" s="2">
        <v>17</v>
      </c>
      <c r="B18" s="77" t="s">
        <v>83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8"/>
      <c r="Q18" s="76"/>
      <c r="R18" s="76"/>
      <c r="S18" s="76"/>
      <c r="T18" s="76"/>
      <c r="U18" s="76"/>
    </row>
    <row r="19" spans="1:21" x14ac:dyDescent="0.25">
      <c r="A19" s="2">
        <v>18</v>
      </c>
      <c r="B19" s="81" t="s">
        <v>84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1:21" x14ac:dyDescent="0.25">
      <c r="A20" s="2">
        <v>19</v>
      </c>
      <c r="B20" s="77" t="s">
        <v>84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8"/>
      <c r="Q20" s="82"/>
      <c r="R20" s="82"/>
      <c r="S20" s="82"/>
      <c r="T20" s="82"/>
      <c r="U20" s="82"/>
    </row>
    <row r="21" spans="1:21" x14ac:dyDescent="0.25">
      <c r="A21" s="2">
        <v>20</v>
      </c>
      <c r="B21" s="77" t="s">
        <v>84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Q21" s="82"/>
      <c r="R21" s="82"/>
      <c r="S21" s="82"/>
      <c r="T21" s="82"/>
      <c r="U21" s="82"/>
    </row>
    <row r="22" spans="1:21" x14ac:dyDescent="0.25">
      <c r="A22" s="52">
        <v>21</v>
      </c>
      <c r="B22" s="7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9"/>
    </row>
    <row r="23" spans="1:21" x14ac:dyDescent="0.25">
      <c r="A23" s="51">
        <v>22</v>
      </c>
      <c r="B23" s="7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9"/>
    </row>
    <row r="24" spans="1:21" x14ac:dyDescent="0.25">
      <c r="A24" s="51">
        <v>23</v>
      </c>
      <c r="B24" s="7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9"/>
    </row>
    <row r="25" spans="1:21" x14ac:dyDescent="0.25">
      <c r="A25" s="51">
        <v>24</v>
      </c>
      <c r="B25" s="90" t="s">
        <v>112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9"/>
    </row>
    <row r="26" spans="1:21" x14ac:dyDescent="0.25">
      <c r="A26" s="53">
        <v>25</v>
      </c>
      <c r="B26" s="78" t="s">
        <v>111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9"/>
    </row>
  </sheetData>
  <customSheetViews>
    <customSheetView guid="{FBC619CD-2DA1-4677-946D-D523577C0215}">
      <selection activeCell="B16" sqref="B16:N16"/>
      <pageMargins left="0.7" right="0.7" top="0.75" bottom="0.75" header="0.3" footer="0.3"/>
    </customSheetView>
    <customSheetView guid="{8149DF81-E488-478C-A34A-A3A5A13635AD}">
      <selection activeCell="B16" sqref="B16:N16"/>
      <pageMargins left="0.7" right="0.7" top="0.75" bottom="0.75" header="0.3" footer="0.3"/>
    </customSheetView>
  </customSheetViews>
  <mergeCells count="32">
    <mergeCell ref="B22:N22"/>
    <mergeCell ref="B23:N23"/>
    <mergeCell ref="B24:N24"/>
    <mergeCell ref="B25:N25"/>
    <mergeCell ref="B26:N26"/>
    <mergeCell ref="Q1:U1"/>
    <mergeCell ref="Q2:U12"/>
    <mergeCell ref="B11:N11"/>
    <mergeCell ref="B1:N1"/>
    <mergeCell ref="B2:N2"/>
    <mergeCell ref="B3:N3"/>
    <mergeCell ref="B4:N4"/>
    <mergeCell ref="B7:N7"/>
    <mergeCell ref="B6:N6"/>
    <mergeCell ref="B8:N8"/>
    <mergeCell ref="B9:N9"/>
    <mergeCell ref="B10:N10"/>
    <mergeCell ref="B5:N5"/>
    <mergeCell ref="Q13:U14"/>
    <mergeCell ref="Q15:U16"/>
    <mergeCell ref="Q17:U18"/>
    <mergeCell ref="B21:N21"/>
    <mergeCell ref="B12:N12"/>
    <mergeCell ref="B13:N13"/>
    <mergeCell ref="B14:N14"/>
    <mergeCell ref="B15:N15"/>
    <mergeCell ref="B16:N16"/>
    <mergeCell ref="B17:N17"/>
    <mergeCell ref="B18:N18"/>
    <mergeCell ref="B20:N20"/>
    <mergeCell ref="B19:N19"/>
    <mergeCell ref="Q20:U21"/>
  </mergeCells>
  <hyperlinks>
    <hyperlink ref="Q13:U14" location="Bilgiler!A1" display="GENEL BİLGİLERİ DÜZENLEMEK İÇİN TIKLAYIN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H79"/>
  <sheetViews>
    <sheetView tabSelected="1" zoomScaleNormal="100" workbookViewId="0">
      <selection activeCell="AF4" sqref="AF4"/>
    </sheetView>
  </sheetViews>
  <sheetFormatPr defaultRowHeight="15" x14ac:dyDescent="0.25"/>
  <cols>
    <col min="1" max="1" width="5.5703125" style="12" customWidth="1"/>
    <col min="2" max="2" width="8.140625" style="12" customWidth="1"/>
    <col min="3" max="3" width="9.140625" style="12"/>
    <col min="4" max="4" width="18.5703125" style="12" customWidth="1"/>
    <col min="5" max="5" width="5.42578125" style="12" customWidth="1"/>
    <col min="6" max="6" width="2.5703125" style="12" customWidth="1"/>
    <col min="7" max="7" width="4.7109375" style="12" customWidth="1"/>
    <col min="8" max="8" width="5.140625" style="12" customWidth="1"/>
    <col min="9" max="16" width="4.7109375" style="12" customWidth="1"/>
    <col min="17" max="17" width="5.5703125" style="12" customWidth="1"/>
    <col min="18" max="26" width="4.7109375" style="12" customWidth="1"/>
    <col min="27" max="27" width="11.5703125" style="12" bestFit="1" customWidth="1"/>
    <col min="28" max="28" width="4.7109375" style="12" customWidth="1"/>
    <col min="29" max="29" width="5" style="12" customWidth="1"/>
    <col min="30" max="16384" width="9.140625" style="12"/>
  </cols>
  <sheetData>
    <row r="1" spans="1:6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60" ht="17.25" customHeight="1" x14ac:dyDescent="0.25">
      <c r="A2" s="14"/>
      <c r="B2" s="167">
        <f>Bilgiler!E5</f>
        <v>0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4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</row>
    <row r="3" spans="1:60" ht="15.75" thickBot="1" x14ac:dyDescent="0.3">
      <c r="A3" s="14"/>
      <c r="B3" s="138"/>
      <c r="C3" s="139"/>
      <c r="D3" s="15">
        <f>Bilgiler!E7</f>
        <v>0</v>
      </c>
      <c r="E3" s="140" t="s">
        <v>13</v>
      </c>
      <c r="F3" s="140"/>
      <c r="G3" s="172">
        <f>Bilgiler!E4</f>
        <v>0</v>
      </c>
      <c r="H3" s="173"/>
      <c r="I3" s="173"/>
      <c r="J3" s="173"/>
      <c r="K3" s="173"/>
      <c r="L3" s="174"/>
      <c r="M3" s="141" t="s">
        <v>14</v>
      </c>
      <c r="N3" s="142"/>
      <c r="O3" s="132">
        <f>Bilgiler!E2</f>
        <v>0</v>
      </c>
      <c r="P3" s="133"/>
      <c r="Q3" s="133"/>
      <c r="R3" s="134" t="s">
        <v>59</v>
      </c>
      <c r="S3" s="134"/>
      <c r="T3" s="134"/>
      <c r="U3" s="134"/>
      <c r="V3" s="134"/>
      <c r="W3" s="134"/>
      <c r="X3" s="134"/>
      <c r="Y3" s="16"/>
      <c r="Z3" s="17"/>
      <c r="AA3" s="15">
        <f>Bilgiler!E6</f>
        <v>0</v>
      </c>
      <c r="AB3" s="164" t="s">
        <v>16</v>
      </c>
      <c r="AC3" s="165"/>
      <c r="AD3" s="166"/>
      <c r="AE3" s="14"/>
    </row>
    <row r="4" spans="1:60" ht="28.5" customHeight="1" thickTop="1" thickBot="1" x14ac:dyDescent="0.3">
      <c r="A4" s="14"/>
      <c r="B4" s="143" t="s">
        <v>10</v>
      </c>
      <c r="C4" s="143" t="s">
        <v>17</v>
      </c>
      <c r="D4" s="145" t="s">
        <v>12</v>
      </c>
      <c r="E4" s="146"/>
      <c r="F4" s="146"/>
      <c r="G4" s="18" t="s">
        <v>18</v>
      </c>
      <c r="H4" s="18" t="s">
        <v>18</v>
      </c>
      <c r="I4" s="18" t="s">
        <v>18</v>
      </c>
      <c r="J4" s="18" t="s">
        <v>18</v>
      </c>
      <c r="K4" s="18" t="s">
        <v>18</v>
      </c>
      <c r="L4" s="18" t="s">
        <v>18</v>
      </c>
      <c r="M4" s="18" t="s">
        <v>18</v>
      </c>
      <c r="N4" s="18" t="s">
        <v>18</v>
      </c>
      <c r="O4" s="18" t="s">
        <v>18</v>
      </c>
      <c r="P4" s="18" t="s">
        <v>18</v>
      </c>
      <c r="Q4" s="18" t="s">
        <v>18</v>
      </c>
      <c r="R4" s="18" t="s">
        <v>18</v>
      </c>
      <c r="S4" s="18" t="s">
        <v>18</v>
      </c>
      <c r="T4" s="18" t="s">
        <v>18</v>
      </c>
      <c r="U4" s="18" t="s">
        <v>18</v>
      </c>
      <c r="V4" s="18" t="s">
        <v>18</v>
      </c>
      <c r="W4" s="18" t="s">
        <v>18</v>
      </c>
      <c r="X4" s="18" t="s">
        <v>18</v>
      </c>
      <c r="Y4" s="18" t="s">
        <v>18</v>
      </c>
      <c r="Z4" s="18" t="s">
        <v>18</v>
      </c>
      <c r="AA4" s="122" t="s">
        <v>19</v>
      </c>
      <c r="AB4" s="120" t="s">
        <v>40</v>
      </c>
      <c r="AC4" s="120" t="s">
        <v>41</v>
      </c>
      <c r="AD4" s="109" t="s">
        <v>51</v>
      </c>
      <c r="AE4" s="14"/>
    </row>
    <row r="5" spans="1:60" ht="18" thickTop="1" thickBot="1" x14ac:dyDescent="0.3">
      <c r="A5" s="14"/>
      <c r="B5" s="144"/>
      <c r="C5" s="144"/>
      <c r="D5" s="146"/>
      <c r="E5" s="146"/>
      <c r="F5" s="146"/>
      <c r="G5" s="19" t="s">
        <v>15</v>
      </c>
      <c r="H5" s="19" t="s">
        <v>20</v>
      </c>
      <c r="I5" s="19" t="s">
        <v>21</v>
      </c>
      <c r="J5" s="19" t="s">
        <v>22</v>
      </c>
      <c r="K5" s="19" t="s">
        <v>23</v>
      </c>
      <c r="L5" s="19" t="s">
        <v>24</v>
      </c>
      <c r="M5" s="19" t="s">
        <v>25</v>
      </c>
      <c r="N5" s="19" t="s">
        <v>26</v>
      </c>
      <c r="O5" s="19" t="s">
        <v>27</v>
      </c>
      <c r="P5" s="19" t="s">
        <v>28</v>
      </c>
      <c r="Q5" s="19" t="s">
        <v>29</v>
      </c>
      <c r="R5" s="19" t="s">
        <v>30</v>
      </c>
      <c r="S5" s="19" t="s">
        <v>31</v>
      </c>
      <c r="T5" s="19" t="s">
        <v>32</v>
      </c>
      <c r="U5" s="19" t="s">
        <v>33</v>
      </c>
      <c r="V5" s="19" t="s">
        <v>34</v>
      </c>
      <c r="W5" s="19" t="s">
        <v>35</v>
      </c>
      <c r="X5" s="19" t="s">
        <v>36</v>
      </c>
      <c r="Y5" s="19" t="s">
        <v>37</v>
      </c>
      <c r="Z5" s="19" t="s">
        <v>38</v>
      </c>
      <c r="AA5" s="123"/>
      <c r="AB5" s="121"/>
      <c r="AC5" s="121"/>
      <c r="AD5" s="110"/>
      <c r="AE5" s="14"/>
    </row>
    <row r="6" spans="1:60" ht="16.5" thickTop="1" thickBot="1" x14ac:dyDescent="0.3">
      <c r="A6" s="14"/>
      <c r="B6" s="42">
        <f>IF(C6="","",'Sınıf Listesi'!A3)</f>
        <v>1</v>
      </c>
      <c r="C6" s="20">
        <f>IF('Sınıf Listesi'!B3="","",'Sınıf Listesi'!B3)</f>
        <v>6</v>
      </c>
      <c r="D6" s="137" t="str">
        <f>IF('Sınıf Listesi'!C3="","",'Sınıf Listesi'!C3)</f>
        <v>HASAN H. KOCA</v>
      </c>
      <c r="E6" s="137"/>
      <c r="F6" s="137"/>
      <c r="G6" s="13">
        <v>5</v>
      </c>
      <c r="H6" s="13">
        <v>5</v>
      </c>
      <c r="I6" s="13">
        <v>5</v>
      </c>
      <c r="J6" s="13">
        <v>5</v>
      </c>
      <c r="K6" s="13">
        <v>5</v>
      </c>
      <c r="L6" s="13">
        <v>0</v>
      </c>
      <c r="M6" s="13">
        <v>5</v>
      </c>
      <c r="N6" s="13">
        <v>5</v>
      </c>
      <c r="O6" s="13">
        <v>5</v>
      </c>
      <c r="P6" s="13">
        <v>0</v>
      </c>
      <c r="Q6" s="13">
        <v>5</v>
      </c>
      <c r="R6" s="13">
        <v>5</v>
      </c>
      <c r="S6" s="13">
        <v>5</v>
      </c>
      <c r="T6" s="13">
        <v>0</v>
      </c>
      <c r="U6" s="13">
        <v>5</v>
      </c>
      <c r="V6" s="13">
        <v>5</v>
      </c>
      <c r="W6" s="13">
        <v>5</v>
      </c>
      <c r="X6" s="13">
        <v>5</v>
      </c>
      <c r="Y6" s="13">
        <v>0</v>
      </c>
      <c r="Z6" s="13">
        <v>5</v>
      </c>
      <c r="AA6" s="21">
        <f>IF(D6="","",SUM(G6:Z6))</f>
        <v>80</v>
      </c>
      <c r="AB6" s="22">
        <f>IF(D6="","",COUNTIF(G6:Z6,5))</f>
        <v>16</v>
      </c>
      <c r="AC6" s="22">
        <f>IF(D6="","",COUNTIF(G6:Z6,0))</f>
        <v>4</v>
      </c>
      <c r="AD6" s="23" t="str">
        <f t="shared" ref="AD6:AD29" si="0">IF(AA6="","",IF(AA6&gt;=85,"PEKİYİ",IF(AA6&gt;=70,"İYİ",IF(AA6&gt;=55,"ORTA",IF(AA6&gt;=45,"GEÇER",IF(AA6&lt;45,"GEÇMEZ"))))))</f>
        <v>İYİ</v>
      </c>
      <c r="AE6" s="14"/>
    </row>
    <row r="7" spans="1:60" ht="16.5" thickTop="1" thickBot="1" x14ac:dyDescent="0.3">
      <c r="A7" s="14"/>
      <c r="B7" s="42">
        <f>IF(C7="","",'Sınıf Listesi'!A4)</f>
        <v>2</v>
      </c>
      <c r="C7" s="20">
        <f>IF('Sınıf Listesi'!B4="","",'Sınıf Listesi'!B4)</f>
        <v>18</v>
      </c>
      <c r="D7" s="137" t="str">
        <f>IF('Sınıf Listesi'!C4="","",'Sınıf Listesi'!C4)</f>
        <v>AHMET ÖRS</v>
      </c>
      <c r="E7" s="137"/>
      <c r="F7" s="137"/>
      <c r="G7" s="13">
        <v>5</v>
      </c>
      <c r="H7" s="13">
        <v>5</v>
      </c>
      <c r="I7" s="13">
        <v>0</v>
      </c>
      <c r="J7" s="13">
        <v>5</v>
      </c>
      <c r="K7" s="13">
        <v>0</v>
      </c>
      <c r="L7" s="13">
        <v>5</v>
      </c>
      <c r="M7" s="13">
        <v>5</v>
      </c>
      <c r="N7" s="13">
        <v>0</v>
      </c>
      <c r="O7" s="13">
        <v>5</v>
      </c>
      <c r="P7" s="13">
        <v>0</v>
      </c>
      <c r="Q7" s="13">
        <v>5</v>
      </c>
      <c r="R7" s="13">
        <v>0</v>
      </c>
      <c r="S7" s="13">
        <v>5</v>
      </c>
      <c r="T7" s="13">
        <v>0</v>
      </c>
      <c r="U7" s="13">
        <v>5</v>
      </c>
      <c r="V7" s="13">
        <v>5</v>
      </c>
      <c r="W7" s="13">
        <v>0</v>
      </c>
      <c r="X7" s="13">
        <v>5</v>
      </c>
      <c r="Y7" s="13">
        <v>0</v>
      </c>
      <c r="Z7" s="13">
        <v>5</v>
      </c>
      <c r="AA7" s="21">
        <f t="shared" ref="AA7:AA35" si="1">IF(D7="","",SUM(G7:Z7))</f>
        <v>60</v>
      </c>
      <c r="AB7" s="22">
        <f t="shared" ref="AB7:AB35" si="2">IF(D7="","",COUNTIF(G7:Z7,5))</f>
        <v>12</v>
      </c>
      <c r="AC7" s="22">
        <f t="shared" ref="AC7:AC34" si="3">IF(D7="","",COUNTIF(G7:Z7,0))</f>
        <v>8</v>
      </c>
      <c r="AD7" s="23" t="str">
        <f t="shared" si="0"/>
        <v>ORTA</v>
      </c>
      <c r="AE7" s="14"/>
    </row>
    <row r="8" spans="1:60" ht="16.5" thickTop="1" thickBot="1" x14ac:dyDescent="0.3">
      <c r="A8" s="14"/>
      <c r="B8" s="42">
        <f>IF(C8="","",'Sınıf Listesi'!A5)</f>
        <v>3</v>
      </c>
      <c r="C8" s="20">
        <f>IF('Sınıf Listesi'!B5="","",'Sınıf Listesi'!B5)</f>
        <v>126</v>
      </c>
      <c r="D8" s="137" t="str">
        <f>IF('Sınıf Listesi'!C5="","",'Sınıf Listesi'!C5)</f>
        <v>EMİNE DOĞAN</v>
      </c>
      <c r="E8" s="137"/>
      <c r="F8" s="137"/>
      <c r="G8" s="13">
        <v>5</v>
      </c>
      <c r="H8" s="13">
        <v>5</v>
      </c>
      <c r="I8" s="13">
        <v>5</v>
      </c>
      <c r="J8" s="13">
        <v>5</v>
      </c>
      <c r="K8" s="13">
        <v>5</v>
      </c>
      <c r="L8" s="13">
        <v>0</v>
      </c>
      <c r="M8" s="13">
        <v>5</v>
      </c>
      <c r="N8" s="13">
        <v>5</v>
      </c>
      <c r="O8" s="13">
        <v>5</v>
      </c>
      <c r="P8" s="13">
        <v>5</v>
      </c>
      <c r="Q8" s="13">
        <v>0</v>
      </c>
      <c r="R8" s="13">
        <v>5</v>
      </c>
      <c r="S8" s="13">
        <v>5</v>
      </c>
      <c r="T8" s="13">
        <v>5</v>
      </c>
      <c r="U8" s="13">
        <v>5</v>
      </c>
      <c r="V8" s="13">
        <v>5</v>
      </c>
      <c r="W8" s="13">
        <v>5</v>
      </c>
      <c r="X8" s="13">
        <v>5</v>
      </c>
      <c r="Y8" s="13">
        <v>5</v>
      </c>
      <c r="Z8" s="13">
        <v>5</v>
      </c>
      <c r="AA8" s="21">
        <f t="shared" si="1"/>
        <v>90</v>
      </c>
      <c r="AB8" s="22">
        <f t="shared" si="2"/>
        <v>18</v>
      </c>
      <c r="AC8" s="22">
        <f t="shared" si="3"/>
        <v>2</v>
      </c>
      <c r="AD8" s="23" t="str">
        <f t="shared" si="0"/>
        <v>PEKİYİ</v>
      </c>
      <c r="AE8" s="14"/>
    </row>
    <row r="9" spans="1:60" ht="16.5" thickTop="1" thickBot="1" x14ac:dyDescent="0.3">
      <c r="A9" s="14"/>
      <c r="B9" s="42">
        <f>IF(C9="","",'Sınıf Listesi'!A6)</f>
        <v>4</v>
      </c>
      <c r="C9" s="20">
        <f>IF('Sınıf Listesi'!B6="","",'Sınıf Listesi'!B6)</f>
        <v>144</v>
      </c>
      <c r="D9" s="137" t="str">
        <f>IF('Sınıf Listesi'!C6="","",'Sınıf Listesi'!C6)</f>
        <v>ELÇİN BOZDAĞ</v>
      </c>
      <c r="E9" s="137"/>
      <c r="F9" s="137"/>
      <c r="G9" s="13">
        <v>5</v>
      </c>
      <c r="H9" s="13">
        <v>5</v>
      </c>
      <c r="I9" s="13">
        <v>0</v>
      </c>
      <c r="J9" s="13">
        <v>5</v>
      </c>
      <c r="K9" s="13">
        <v>5</v>
      </c>
      <c r="L9" s="13">
        <v>5</v>
      </c>
      <c r="M9" s="13">
        <v>0</v>
      </c>
      <c r="N9" s="13">
        <v>5</v>
      </c>
      <c r="O9" s="13">
        <v>5</v>
      </c>
      <c r="P9" s="13">
        <v>5</v>
      </c>
      <c r="Q9" s="13">
        <v>0</v>
      </c>
      <c r="R9" s="13">
        <v>5</v>
      </c>
      <c r="S9" s="13">
        <v>5</v>
      </c>
      <c r="T9" s="13">
        <v>5</v>
      </c>
      <c r="U9" s="13">
        <v>5</v>
      </c>
      <c r="V9" s="13">
        <v>5</v>
      </c>
      <c r="W9" s="13">
        <v>0</v>
      </c>
      <c r="X9" s="13">
        <v>5</v>
      </c>
      <c r="Y9" s="13">
        <v>5</v>
      </c>
      <c r="Z9" s="13">
        <v>5</v>
      </c>
      <c r="AA9" s="21">
        <f t="shared" si="1"/>
        <v>80</v>
      </c>
      <c r="AB9" s="22">
        <f t="shared" si="2"/>
        <v>16</v>
      </c>
      <c r="AC9" s="22">
        <f t="shared" si="3"/>
        <v>4</v>
      </c>
      <c r="AD9" s="23" t="str">
        <f t="shared" si="0"/>
        <v>İYİ</v>
      </c>
      <c r="AE9" s="14"/>
    </row>
    <row r="10" spans="1:60" ht="16.5" thickTop="1" thickBot="1" x14ac:dyDescent="0.3">
      <c r="A10" s="14"/>
      <c r="B10" s="42">
        <f>IF(C10="","",'Sınıf Listesi'!A7)</f>
        <v>5</v>
      </c>
      <c r="C10" s="20">
        <f>IF('Sınıf Listesi'!B7="","",'Sınıf Listesi'!B7)</f>
        <v>162</v>
      </c>
      <c r="D10" s="137" t="str">
        <f>IF('Sınıf Listesi'!C7="","",'Sınıf Listesi'!C7)</f>
        <v>ORHAN DEMİRDEL</v>
      </c>
      <c r="E10" s="137"/>
      <c r="F10" s="137"/>
      <c r="G10" s="13">
        <v>5</v>
      </c>
      <c r="H10" s="13">
        <v>5</v>
      </c>
      <c r="I10" s="13">
        <v>5</v>
      </c>
      <c r="J10" s="13">
        <v>5</v>
      </c>
      <c r="K10" s="13">
        <v>5</v>
      </c>
      <c r="L10" s="13">
        <v>5</v>
      </c>
      <c r="M10" s="13">
        <v>0</v>
      </c>
      <c r="N10" s="13">
        <v>5</v>
      </c>
      <c r="O10" s="13">
        <v>5</v>
      </c>
      <c r="P10" s="13">
        <v>5</v>
      </c>
      <c r="Q10" s="13">
        <v>5</v>
      </c>
      <c r="R10" s="13">
        <v>5</v>
      </c>
      <c r="S10" s="13">
        <v>5</v>
      </c>
      <c r="T10" s="13">
        <v>5</v>
      </c>
      <c r="U10" s="13">
        <v>5</v>
      </c>
      <c r="V10" s="13">
        <v>0</v>
      </c>
      <c r="W10" s="13">
        <v>5</v>
      </c>
      <c r="X10" s="13">
        <v>5</v>
      </c>
      <c r="Y10" s="13">
        <v>5</v>
      </c>
      <c r="Z10" s="13">
        <v>5</v>
      </c>
      <c r="AA10" s="21">
        <f t="shared" si="1"/>
        <v>90</v>
      </c>
      <c r="AB10" s="22">
        <f t="shared" si="2"/>
        <v>18</v>
      </c>
      <c r="AC10" s="22">
        <f t="shared" si="3"/>
        <v>2</v>
      </c>
      <c r="AD10" s="23" t="str">
        <f t="shared" si="0"/>
        <v>PEKİYİ</v>
      </c>
      <c r="AE10" s="14"/>
    </row>
    <row r="11" spans="1:60" ht="16.5" thickTop="1" thickBot="1" x14ac:dyDescent="0.3">
      <c r="A11" s="14"/>
      <c r="B11" s="42">
        <f>IF(C11="","",'Sınıf Listesi'!A8)</f>
        <v>6</v>
      </c>
      <c r="C11" s="20">
        <f>IF('Sınıf Listesi'!B8="","",'Sınıf Listesi'!B8)</f>
        <v>164</v>
      </c>
      <c r="D11" s="137" t="str">
        <f>IF('Sınıf Listesi'!C8="","",'Sınıf Listesi'!C8)</f>
        <v>FATMA Y.ÇEVİK</v>
      </c>
      <c r="E11" s="137"/>
      <c r="F11" s="137"/>
      <c r="G11" s="13">
        <v>5</v>
      </c>
      <c r="H11" s="13">
        <v>5</v>
      </c>
      <c r="I11" s="13">
        <v>5</v>
      </c>
      <c r="J11" s="13">
        <v>5</v>
      </c>
      <c r="K11" s="13">
        <v>0</v>
      </c>
      <c r="L11" s="13">
        <v>5</v>
      </c>
      <c r="M11" s="13">
        <v>5</v>
      </c>
      <c r="N11" s="13">
        <v>5</v>
      </c>
      <c r="O11" s="13">
        <v>5</v>
      </c>
      <c r="P11" s="13">
        <v>5</v>
      </c>
      <c r="Q11" s="13">
        <v>0</v>
      </c>
      <c r="R11" s="13">
        <v>5</v>
      </c>
      <c r="S11" s="13">
        <v>5</v>
      </c>
      <c r="T11" s="13">
        <v>5</v>
      </c>
      <c r="U11" s="13">
        <v>5</v>
      </c>
      <c r="V11" s="13">
        <v>5</v>
      </c>
      <c r="W11" s="13">
        <v>5</v>
      </c>
      <c r="X11" s="13">
        <v>0</v>
      </c>
      <c r="Y11" s="13">
        <v>5</v>
      </c>
      <c r="Z11" s="13">
        <v>5</v>
      </c>
      <c r="AA11" s="21">
        <f t="shared" si="1"/>
        <v>85</v>
      </c>
      <c r="AB11" s="22">
        <f t="shared" si="2"/>
        <v>17</v>
      </c>
      <c r="AC11" s="22">
        <f t="shared" si="3"/>
        <v>3</v>
      </c>
      <c r="AD11" s="23" t="str">
        <f t="shared" si="0"/>
        <v>PEKİYİ</v>
      </c>
      <c r="AE11" s="14"/>
    </row>
    <row r="12" spans="1:60" ht="16.5" thickTop="1" thickBot="1" x14ac:dyDescent="0.3">
      <c r="A12" s="14"/>
      <c r="B12" s="42">
        <f>IF(C12="","",'Sınıf Listesi'!A9)</f>
        <v>7</v>
      </c>
      <c r="C12" s="20">
        <f>IF('Sınıf Listesi'!B9="","",'Sınıf Listesi'!B9)</f>
        <v>167</v>
      </c>
      <c r="D12" s="137" t="str">
        <f>IF('Sınıf Listesi'!C9="","",'Sınıf Listesi'!C9)</f>
        <v>GÖKHAN TANIR</v>
      </c>
      <c r="E12" s="137"/>
      <c r="F12" s="137"/>
      <c r="G12" s="13">
        <v>5</v>
      </c>
      <c r="H12" s="13">
        <v>5</v>
      </c>
      <c r="I12" s="13">
        <v>0</v>
      </c>
      <c r="J12" s="13">
        <v>5</v>
      </c>
      <c r="K12" s="13">
        <v>5</v>
      </c>
      <c r="L12" s="13">
        <v>5</v>
      </c>
      <c r="M12" s="13">
        <v>0</v>
      </c>
      <c r="N12" s="13">
        <v>5</v>
      </c>
      <c r="O12" s="13">
        <v>5</v>
      </c>
      <c r="P12" s="13">
        <v>5</v>
      </c>
      <c r="Q12" s="13">
        <v>0</v>
      </c>
      <c r="R12" s="13">
        <v>5</v>
      </c>
      <c r="S12" s="13">
        <v>5</v>
      </c>
      <c r="T12" s="13">
        <v>5</v>
      </c>
      <c r="U12" s="13">
        <v>0</v>
      </c>
      <c r="V12" s="13">
        <v>5</v>
      </c>
      <c r="W12" s="13">
        <v>5</v>
      </c>
      <c r="X12" s="13">
        <v>5</v>
      </c>
      <c r="Y12" s="13">
        <v>5</v>
      </c>
      <c r="Z12" s="13">
        <v>0</v>
      </c>
      <c r="AA12" s="21">
        <f t="shared" si="1"/>
        <v>75</v>
      </c>
      <c r="AB12" s="22">
        <f t="shared" si="2"/>
        <v>15</v>
      </c>
      <c r="AC12" s="22">
        <f t="shared" si="3"/>
        <v>5</v>
      </c>
      <c r="AD12" s="23" t="str">
        <f t="shared" si="0"/>
        <v>İYİ</v>
      </c>
      <c r="AE12" s="14"/>
    </row>
    <row r="13" spans="1:60" ht="16.5" thickTop="1" thickBot="1" x14ac:dyDescent="0.3">
      <c r="A13" s="14"/>
      <c r="B13" s="42">
        <f>IF(C13="","",'Sınıf Listesi'!A10)</f>
        <v>8</v>
      </c>
      <c r="C13" s="20">
        <f>IF('Sınıf Listesi'!B10="","",'Sınıf Listesi'!B10)</f>
        <v>173</v>
      </c>
      <c r="D13" s="137" t="str">
        <f>IF('Sınıf Listesi'!C10="","",'Sınıf Listesi'!C10)</f>
        <v>İLAYDA GÜNGÖR</v>
      </c>
      <c r="E13" s="137"/>
      <c r="F13" s="137"/>
      <c r="G13" s="13">
        <v>5</v>
      </c>
      <c r="H13" s="13">
        <v>5</v>
      </c>
      <c r="I13" s="13">
        <v>5</v>
      </c>
      <c r="J13" s="13">
        <v>0</v>
      </c>
      <c r="K13" s="13">
        <v>5</v>
      </c>
      <c r="L13" s="13">
        <v>5</v>
      </c>
      <c r="M13" s="13">
        <v>5</v>
      </c>
      <c r="N13" s="13">
        <v>5</v>
      </c>
      <c r="O13" s="13">
        <v>0</v>
      </c>
      <c r="P13" s="13">
        <v>5</v>
      </c>
      <c r="Q13" s="13">
        <v>5</v>
      </c>
      <c r="R13" s="13">
        <v>5</v>
      </c>
      <c r="S13" s="13">
        <v>5</v>
      </c>
      <c r="T13" s="13">
        <v>0</v>
      </c>
      <c r="U13" s="13">
        <v>5</v>
      </c>
      <c r="V13" s="13">
        <v>5</v>
      </c>
      <c r="W13" s="13">
        <v>5</v>
      </c>
      <c r="X13" s="13">
        <v>0</v>
      </c>
      <c r="Y13" s="13">
        <v>5</v>
      </c>
      <c r="Z13" s="13">
        <v>5</v>
      </c>
      <c r="AA13" s="21">
        <f t="shared" si="1"/>
        <v>80</v>
      </c>
      <c r="AB13" s="22">
        <f t="shared" si="2"/>
        <v>16</v>
      </c>
      <c r="AC13" s="22">
        <f t="shared" si="3"/>
        <v>4</v>
      </c>
      <c r="AD13" s="23" t="str">
        <f t="shared" si="0"/>
        <v>İYİ</v>
      </c>
      <c r="AE13" s="14"/>
    </row>
    <row r="14" spans="1:60" ht="16.5" thickTop="1" thickBot="1" x14ac:dyDescent="0.3">
      <c r="A14" s="14"/>
      <c r="B14" s="42">
        <f>IF(C14="","",'Sınıf Listesi'!A11)</f>
        <v>9</v>
      </c>
      <c r="C14" s="20">
        <f>IF('Sınıf Listesi'!B11="","",'Sınıf Listesi'!B11)</f>
        <v>179</v>
      </c>
      <c r="D14" s="137" t="str">
        <f>IF('Sınıf Listesi'!C11="","",'Sınıf Listesi'!C11)</f>
        <v>KAZIM F.ÖZKAN</v>
      </c>
      <c r="E14" s="137"/>
      <c r="F14" s="137"/>
      <c r="G14" s="13">
        <v>5</v>
      </c>
      <c r="H14" s="13">
        <v>5</v>
      </c>
      <c r="I14" s="13">
        <v>0</v>
      </c>
      <c r="J14" s="13">
        <v>5</v>
      </c>
      <c r="K14" s="13">
        <v>5</v>
      </c>
      <c r="L14" s="13">
        <v>5</v>
      </c>
      <c r="M14" s="13">
        <v>0</v>
      </c>
      <c r="N14" s="13">
        <v>0</v>
      </c>
      <c r="O14" s="13">
        <v>5</v>
      </c>
      <c r="P14" s="13">
        <v>5</v>
      </c>
      <c r="Q14" s="13">
        <v>0</v>
      </c>
      <c r="R14" s="13">
        <v>5</v>
      </c>
      <c r="S14" s="13">
        <v>0</v>
      </c>
      <c r="T14" s="13">
        <v>5</v>
      </c>
      <c r="U14" s="13">
        <v>0</v>
      </c>
      <c r="V14" s="13">
        <v>5</v>
      </c>
      <c r="W14" s="13">
        <v>5</v>
      </c>
      <c r="X14" s="13">
        <v>5</v>
      </c>
      <c r="Y14" s="13">
        <v>0</v>
      </c>
      <c r="Z14" s="13">
        <v>5</v>
      </c>
      <c r="AA14" s="21">
        <f t="shared" si="1"/>
        <v>65</v>
      </c>
      <c r="AB14" s="22">
        <f t="shared" si="2"/>
        <v>13</v>
      </c>
      <c r="AC14" s="22">
        <f t="shared" si="3"/>
        <v>7</v>
      </c>
      <c r="AD14" s="23" t="str">
        <f t="shared" si="0"/>
        <v>ORTA</v>
      </c>
      <c r="AE14" s="14"/>
    </row>
    <row r="15" spans="1:60" ht="16.5" thickTop="1" thickBot="1" x14ac:dyDescent="0.3">
      <c r="A15" s="14"/>
      <c r="B15" s="42">
        <f>IF(C15="","",'Sınıf Listesi'!A12)</f>
        <v>10</v>
      </c>
      <c r="C15" s="20">
        <f>IF('Sınıf Listesi'!B12="","",'Sınıf Listesi'!B12)</f>
        <v>182</v>
      </c>
      <c r="D15" s="137" t="str">
        <f>IF('Sınıf Listesi'!C12="","",'Sınıf Listesi'!C12)</f>
        <v>HAY.NİSA AYDIN</v>
      </c>
      <c r="E15" s="137"/>
      <c r="F15" s="137"/>
      <c r="G15" s="13">
        <v>5</v>
      </c>
      <c r="H15" s="13">
        <v>5</v>
      </c>
      <c r="I15" s="13">
        <v>5</v>
      </c>
      <c r="J15" s="13">
        <v>0</v>
      </c>
      <c r="K15" s="13">
        <v>5</v>
      </c>
      <c r="L15" s="13">
        <v>5</v>
      </c>
      <c r="M15" s="13">
        <v>5</v>
      </c>
      <c r="N15" s="13">
        <v>5</v>
      </c>
      <c r="O15" s="13">
        <v>0</v>
      </c>
      <c r="P15" s="13">
        <v>5</v>
      </c>
      <c r="Q15" s="13">
        <v>5</v>
      </c>
      <c r="R15" s="13">
        <v>5</v>
      </c>
      <c r="S15" s="13">
        <v>0</v>
      </c>
      <c r="T15" s="13">
        <v>5</v>
      </c>
      <c r="U15" s="13">
        <v>5</v>
      </c>
      <c r="V15" s="13">
        <v>5</v>
      </c>
      <c r="W15" s="13">
        <v>5</v>
      </c>
      <c r="X15" s="13">
        <v>5</v>
      </c>
      <c r="Y15" s="13">
        <v>5</v>
      </c>
      <c r="Z15" s="13">
        <v>0</v>
      </c>
      <c r="AA15" s="21">
        <f t="shared" si="1"/>
        <v>80</v>
      </c>
      <c r="AB15" s="22">
        <f t="shared" si="2"/>
        <v>16</v>
      </c>
      <c r="AC15" s="22">
        <f t="shared" si="3"/>
        <v>4</v>
      </c>
      <c r="AD15" s="23" t="str">
        <f t="shared" si="0"/>
        <v>İYİ</v>
      </c>
      <c r="AE15" s="14"/>
    </row>
    <row r="16" spans="1:60" ht="16.5" thickTop="1" thickBot="1" x14ac:dyDescent="0.3">
      <c r="A16" s="14"/>
      <c r="B16" s="42">
        <f>IF(C16="","",'Sınıf Listesi'!A13)</f>
        <v>11</v>
      </c>
      <c r="C16" s="20">
        <f>IF('Sınıf Listesi'!B13="","",'Sınıf Listesi'!B13)</f>
        <v>185</v>
      </c>
      <c r="D16" s="137" t="str">
        <f>IF('Sınıf Listesi'!C13="","",'Sınıf Listesi'!C13)</f>
        <v>M. PETEK ÖRS</v>
      </c>
      <c r="E16" s="137"/>
      <c r="F16" s="137"/>
      <c r="G16" s="13">
        <v>5</v>
      </c>
      <c r="H16" s="13">
        <v>5</v>
      </c>
      <c r="I16" s="13">
        <v>5</v>
      </c>
      <c r="J16" s="13">
        <v>0</v>
      </c>
      <c r="K16" s="13">
        <v>5</v>
      </c>
      <c r="L16" s="13">
        <v>5</v>
      </c>
      <c r="M16" s="13">
        <v>5</v>
      </c>
      <c r="N16" s="13">
        <v>0</v>
      </c>
      <c r="O16" s="13">
        <v>5</v>
      </c>
      <c r="P16" s="13">
        <v>5</v>
      </c>
      <c r="Q16" s="13">
        <v>5</v>
      </c>
      <c r="R16" s="13">
        <v>5</v>
      </c>
      <c r="S16" s="13">
        <v>0</v>
      </c>
      <c r="T16" s="13">
        <v>5</v>
      </c>
      <c r="U16" s="13">
        <v>5</v>
      </c>
      <c r="V16" s="13">
        <v>5</v>
      </c>
      <c r="W16" s="13">
        <v>5</v>
      </c>
      <c r="X16" s="13">
        <v>0</v>
      </c>
      <c r="Y16" s="13">
        <v>5</v>
      </c>
      <c r="Z16" s="13">
        <v>5</v>
      </c>
      <c r="AA16" s="21">
        <f t="shared" si="1"/>
        <v>80</v>
      </c>
      <c r="AB16" s="22">
        <f t="shared" si="2"/>
        <v>16</v>
      </c>
      <c r="AC16" s="22">
        <f t="shared" si="3"/>
        <v>4</v>
      </c>
      <c r="AD16" s="23" t="str">
        <f t="shared" si="0"/>
        <v>İYİ</v>
      </c>
      <c r="AE16" s="14"/>
    </row>
    <row r="17" spans="1:31" ht="16.5" thickTop="1" thickBot="1" x14ac:dyDescent="0.3">
      <c r="A17" s="14"/>
      <c r="B17" s="42">
        <f>IF(C17="","",'Sınıf Listesi'!A14)</f>
        <v>12</v>
      </c>
      <c r="C17" s="20">
        <f>IF('Sınıf Listesi'!B14="","",'Sınıf Listesi'!B14)</f>
        <v>186</v>
      </c>
      <c r="D17" s="137" t="str">
        <f>IF('Sınıf Listesi'!C14="","",'Sınıf Listesi'!C14)</f>
        <v>M. AKİF GÜNEŞ</v>
      </c>
      <c r="E17" s="137"/>
      <c r="F17" s="137"/>
      <c r="G17" s="13">
        <v>5</v>
      </c>
      <c r="H17" s="13">
        <v>5</v>
      </c>
      <c r="I17" s="13">
        <v>5</v>
      </c>
      <c r="J17" s="13">
        <v>5</v>
      </c>
      <c r="K17" s="13">
        <v>5</v>
      </c>
      <c r="L17" s="13">
        <v>5</v>
      </c>
      <c r="M17" s="13">
        <v>0</v>
      </c>
      <c r="N17" s="13">
        <v>5</v>
      </c>
      <c r="O17" s="13">
        <v>5</v>
      </c>
      <c r="P17" s="13">
        <v>5</v>
      </c>
      <c r="Q17" s="13">
        <v>5</v>
      </c>
      <c r="R17" s="13">
        <v>0</v>
      </c>
      <c r="S17" s="13">
        <v>5</v>
      </c>
      <c r="T17" s="13">
        <v>5</v>
      </c>
      <c r="U17" s="13">
        <v>5</v>
      </c>
      <c r="V17" s="13">
        <v>5</v>
      </c>
      <c r="W17" s="13">
        <v>5</v>
      </c>
      <c r="X17" s="13">
        <v>0</v>
      </c>
      <c r="Y17" s="13">
        <v>5</v>
      </c>
      <c r="Z17" s="13">
        <v>5</v>
      </c>
      <c r="AA17" s="21">
        <f t="shared" si="1"/>
        <v>85</v>
      </c>
      <c r="AB17" s="22">
        <f t="shared" si="2"/>
        <v>17</v>
      </c>
      <c r="AC17" s="22">
        <f t="shared" si="3"/>
        <v>3</v>
      </c>
      <c r="AD17" s="23" t="str">
        <f t="shared" si="0"/>
        <v>PEKİYİ</v>
      </c>
      <c r="AE17" s="14"/>
    </row>
    <row r="18" spans="1:31" ht="16.5" thickTop="1" thickBot="1" x14ac:dyDescent="0.3">
      <c r="A18" s="14"/>
      <c r="B18" s="42">
        <f>IF(C18="","",'Sınıf Listesi'!A15)</f>
        <v>13</v>
      </c>
      <c r="C18" s="20">
        <f>IF('Sınıf Listesi'!B15="","",'Sınıf Listesi'!B15)</f>
        <v>189</v>
      </c>
      <c r="D18" s="137" t="str">
        <f>IF('Sınıf Listesi'!C15="","",'Sınıf Listesi'!C15)</f>
        <v>MEHMET GÜNGÖR</v>
      </c>
      <c r="E18" s="137"/>
      <c r="F18" s="137"/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0</v>
      </c>
      <c r="N18" s="13">
        <v>5</v>
      </c>
      <c r="O18" s="13">
        <v>5</v>
      </c>
      <c r="P18" s="13">
        <v>5</v>
      </c>
      <c r="Q18" s="13">
        <v>0</v>
      </c>
      <c r="R18" s="13">
        <v>5</v>
      </c>
      <c r="S18" s="13">
        <v>5</v>
      </c>
      <c r="T18" s="13">
        <v>5</v>
      </c>
      <c r="U18" s="13">
        <v>5</v>
      </c>
      <c r="V18" s="13">
        <v>0</v>
      </c>
      <c r="W18" s="13">
        <v>5</v>
      </c>
      <c r="X18" s="13">
        <v>5</v>
      </c>
      <c r="Y18" s="13">
        <v>5</v>
      </c>
      <c r="Z18" s="13">
        <v>5</v>
      </c>
      <c r="AA18" s="21">
        <f t="shared" si="1"/>
        <v>85</v>
      </c>
      <c r="AB18" s="22">
        <f t="shared" si="2"/>
        <v>17</v>
      </c>
      <c r="AC18" s="22">
        <f t="shared" si="3"/>
        <v>3</v>
      </c>
      <c r="AD18" s="23" t="str">
        <f t="shared" si="0"/>
        <v>PEKİYİ</v>
      </c>
      <c r="AE18" s="14"/>
    </row>
    <row r="19" spans="1:31" ht="16.5" thickTop="1" thickBot="1" x14ac:dyDescent="0.3">
      <c r="A19" s="14"/>
      <c r="B19" s="42">
        <f>IF(C19="","",'Sınıf Listesi'!A16)</f>
        <v>14</v>
      </c>
      <c r="C19" s="20">
        <f>IF('Sınıf Listesi'!B16="","",'Sınıf Listesi'!B16)</f>
        <v>193</v>
      </c>
      <c r="D19" s="137" t="str">
        <f>IF('Sınıf Listesi'!C16="","",'Sınıf Listesi'!C16)</f>
        <v>MERYEM AYDIN</v>
      </c>
      <c r="E19" s="137"/>
      <c r="F19" s="137"/>
      <c r="G19" s="13">
        <v>5</v>
      </c>
      <c r="H19" s="13">
        <v>5</v>
      </c>
      <c r="I19" s="13">
        <v>5</v>
      </c>
      <c r="J19" s="13">
        <v>5</v>
      </c>
      <c r="K19" s="13">
        <v>5</v>
      </c>
      <c r="L19" s="13">
        <v>5</v>
      </c>
      <c r="M19" s="13">
        <v>5</v>
      </c>
      <c r="N19" s="13">
        <v>5</v>
      </c>
      <c r="O19" s="13">
        <v>5</v>
      </c>
      <c r="P19" s="13">
        <v>5</v>
      </c>
      <c r="Q19" s="13">
        <v>5</v>
      </c>
      <c r="R19" s="13">
        <v>5</v>
      </c>
      <c r="S19" s="13">
        <v>5</v>
      </c>
      <c r="T19" s="13">
        <v>5</v>
      </c>
      <c r="U19" s="13">
        <v>5</v>
      </c>
      <c r="V19" s="13">
        <v>5</v>
      </c>
      <c r="W19" s="13">
        <v>5</v>
      </c>
      <c r="X19" s="13">
        <v>5</v>
      </c>
      <c r="Y19" s="13">
        <v>5</v>
      </c>
      <c r="Z19" s="13">
        <v>5</v>
      </c>
      <c r="AA19" s="21">
        <f t="shared" si="1"/>
        <v>100</v>
      </c>
      <c r="AB19" s="22">
        <f t="shared" si="2"/>
        <v>20</v>
      </c>
      <c r="AC19" s="22">
        <f t="shared" si="3"/>
        <v>0</v>
      </c>
      <c r="AD19" s="23" t="str">
        <f t="shared" si="0"/>
        <v>PEKİYİ</v>
      </c>
      <c r="AE19" s="14"/>
    </row>
    <row r="20" spans="1:31" ht="16.5" thickTop="1" thickBot="1" x14ac:dyDescent="0.3">
      <c r="A20" s="14"/>
      <c r="B20" s="42">
        <f>IF(C20="","",'Sınıf Listesi'!A17)</f>
        <v>15</v>
      </c>
      <c r="C20" s="20">
        <f>IF('Sınıf Listesi'!B17="","",'Sınıf Listesi'!B17)</f>
        <v>194</v>
      </c>
      <c r="D20" s="137" t="str">
        <f>IF('Sınıf Listesi'!C17="","",'Sınıf Listesi'!C17)</f>
        <v>METEHAN PARLAK</v>
      </c>
      <c r="E20" s="137"/>
      <c r="F20" s="137"/>
      <c r="G20" s="13">
        <v>5</v>
      </c>
      <c r="H20" s="13">
        <v>5</v>
      </c>
      <c r="I20" s="13">
        <v>5</v>
      </c>
      <c r="J20" s="13">
        <v>0</v>
      </c>
      <c r="K20" s="13">
        <v>5</v>
      </c>
      <c r="L20" s="13">
        <v>5</v>
      </c>
      <c r="M20" s="13">
        <v>5</v>
      </c>
      <c r="N20" s="13">
        <v>5</v>
      </c>
      <c r="O20" s="13">
        <v>5</v>
      </c>
      <c r="P20" s="13">
        <v>5</v>
      </c>
      <c r="Q20" s="13">
        <v>5</v>
      </c>
      <c r="R20" s="13">
        <v>5</v>
      </c>
      <c r="S20" s="13">
        <v>5</v>
      </c>
      <c r="T20" s="13">
        <v>5</v>
      </c>
      <c r="U20" s="13">
        <v>5</v>
      </c>
      <c r="V20" s="13">
        <v>5</v>
      </c>
      <c r="W20" s="13">
        <v>5</v>
      </c>
      <c r="X20" s="13">
        <v>5</v>
      </c>
      <c r="Y20" s="13">
        <v>5</v>
      </c>
      <c r="Z20" s="13">
        <v>5</v>
      </c>
      <c r="AA20" s="21">
        <f t="shared" si="1"/>
        <v>95</v>
      </c>
      <c r="AB20" s="22">
        <f t="shared" si="2"/>
        <v>19</v>
      </c>
      <c r="AC20" s="22">
        <f t="shared" si="3"/>
        <v>1</v>
      </c>
      <c r="AD20" s="23" t="str">
        <f t="shared" si="0"/>
        <v>PEKİYİ</v>
      </c>
      <c r="AE20" s="14"/>
    </row>
    <row r="21" spans="1:31" ht="16.5" thickTop="1" thickBot="1" x14ac:dyDescent="0.3">
      <c r="A21" s="14"/>
      <c r="B21" s="42">
        <f>IF(C21="","",'Sınıf Listesi'!A18)</f>
        <v>16</v>
      </c>
      <c r="C21" s="20">
        <f>IF('Sınıf Listesi'!B18="","",'Sınıf Listesi'!B18)</f>
        <v>210</v>
      </c>
      <c r="D21" s="137" t="str">
        <f>IF('Sınıf Listesi'!C18="","",'Sınıf Listesi'!C18)</f>
        <v>OSMAN ÇEVLİK</v>
      </c>
      <c r="E21" s="137"/>
      <c r="F21" s="137"/>
      <c r="G21" s="13">
        <v>5</v>
      </c>
      <c r="H21" s="13">
        <v>5</v>
      </c>
      <c r="I21" s="13">
        <v>5</v>
      </c>
      <c r="J21" s="13">
        <v>0</v>
      </c>
      <c r="K21" s="13">
        <v>5</v>
      </c>
      <c r="L21" s="13">
        <v>5</v>
      </c>
      <c r="M21" s="13">
        <v>5</v>
      </c>
      <c r="N21" s="13">
        <v>5</v>
      </c>
      <c r="O21" s="13">
        <v>0</v>
      </c>
      <c r="P21" s="13">
        <v>5</v>
      </c>
      <c r="Q21" s="13">
        <v>5</v>
      </c>
      <c r="R21" s="13">
        <v>5</v>
      </c>
      <c r="S21" s="13">
        <v>5</v>
      </c>
      <c r="T21" s="13">
        <v>0</v>
      </c>
      <c r="U21" s="13">
        <v>5</v>
      </c>
      <c r="V21" s="13">
        <v>5</v>
      </c>
      <c r="W21" s="13">
        <v>5</v>
      </c>
      <c r="X21" s="13">
        <v>0</v>
      </c>
      <c r="Y21" s="13">
        <v>5</v>
      </c>
      <c r="Z21" s="13">
        <v>5</v>
      </c>
      <c r="AA21" s="21">
        <f t="shared" si="1"/>
        <v>80</v>
      </c>
      <c r="AB21" s="22">
        <f t="shared" si="2"/>
        <v>16</v>
      </c>
      <c r="AC21" s="22">
        <f t="shared" si="3"/>
        <v>4</v>
      </c>
      <c r="AD21" s="23" t="str">
        <f t="shared" si="0"/>
        <v>İYİ</v>
      </c>
      <c r="AE21" s="14"/>
    </row>
    <row r="22" spans="1:31" ht="16.5" thickTop="1" thickBot="1" x14ac:dyDescent="0.3">
      <c r="A22" s="14"/>
      <c r="B22" s="42">
        <f>IF(C22="","",'Sınıf Listesi'!A19)</f>
        <v>17</v>
      </c>
      <c r="C22" s="20">
        <f>IF('Sınıf Listesi'!B19="","",'Sınıf Listesi'!B19)</f>
        <v>212</v>
      </c>
      <c r="D22" s="137" t="str">
        <f>IF('Sınıf Listesi'!C19="","",'Sınıf Listesi'!C19)</f>
        <v>RABİA KESKİN</v>
      </c>
      <c r="E22" s="137"/>
      <c r="F22" s="137"/>
      <c r="G22" s="13">
        <v>5</v>
      </c>
      <c r="H22" s="13">
        <v>5</v>
      </c>
      <c r="I22" s="13">
        <v>5</v>
      </c>
      <c r="J22" s="13">
        <v>5</v>
      </c>
      <c r="K22" s="13">
        <v>5</v>
      </c>
      <c r="L22" s="13">
        <v>0</v>
      </c>
      <c r="M22" s="13">
        <v>5</v>
      </c>
      <c r="N22" s="13">
        <v>5</v>
      </c>
      <c r="O22" s="13">
        <v>0</v>
      </c>
      <c r="P22" s="13">
        <v>5</v>
      </c>
      <c r="Q22" s="13">
        <v>5</v>
      </c>
      <c r="R22" s="13">
        <v>5</v>
      </c>
      <c r="S22" s="13">
        <v>0</v>
      </c>
      <c r="T22" s="13">
        <v>5</v>
      </c>
      <c r="U22" s="13">
        <v>5</v>
      </c>
      <c r="V22" s="13">
        <v>5</v>
      </c>
      <c r="W22" s="13">
        <v>5</v>
      </c>
      <c r="X22" s="13">
        <v>5</v>
      </c>
      <c r="Y22" s="13">
        <v>0</v>
      </c>
      <c r="Z22" s="13">
        <v>5</v>
      </c>
      <c r="AA22" s="21">
        <f t="shared" si="1"/>
        <v>80</v>
      </c>
      <c r="AB22" s="22">
        <f t="shared" si="2"/>
        <v>16</v>
      </c>
      <c r="AC22" s="22">
        <f t="shared" si="3"/>
        <v>4</v>
      </c>
      <c r="AD22" s="23" t="str">
        <f t="shared" si="0"/>
        <v>İYİ</v>
      </c>
      <c r="AE22" s="14"/>
    </row>
    <row r="23" spans="1:31" ht="16.5" thickTop="1" thickBot="1" x14ac:dyDescent="0.3">
      <c r="A23" s="14"/>
      <c r="B23" s="42">
        <f>IF(C23="","",'Sınıf Listesi'!A20)</f>
        <v>18</v>
      </c>
      <c r="C23" s="20">
        <f>IF('Sınıf Listesi'!B20="","",'Sınıf Listesi'!B20)</f>
        <v>245</v>
      </c>
      <c r="D23" s="137" t="str">
        <f>IF('Sınıf Listesi'!C20="","",'Sınıf Listesi'!C20)</f>
        <v>TUĞÇE ÖZCAN</v>
      </c>
      <c r="E23" s="137"/>
      <c r="F23" s="137"/>
      <c r="G23" s="13">
        <v>5</v>
      </c>
      <c r="H23" s="13">
        <v>5</v>
      </c>
      <c r="I23" s="13">
        <v>5</v>
      </c>
      <c r="J23" s="13">
        <v>0</v>
      </c>
      <c r="K23" s="13">
        <v>5</v>
      </c>
      <c r="L23" s="13">
        <v>5</v>
      </c>
      <c r="M23" s="13">
        <v>5</v>
      </c>
      <c r="N23" s="13">
        <v>0</v>
      </c>
      <c r="O23" s="13">
        <v>5</v>
      </c>
      <c r="P23" s="13">
        <v>5</v>
      </c>
      <c r="Q23" s="13">
        <v>0</v>
      </c>
      <c r="R23" s="13">
        <v>5</v>
      </c>
      <c r="S23" s="13">
        <v>0</v>
      </c>
      <c r="T23" s="13">
        <v>5</v>
      </c>
      <c r="U23" s="13">
        <v>5</v>
      </c>
      <c r="V23" s="13">
        <v>5</v>
      </c>
      <c r="W23" s="13">
        <v>0</v>
      </c>
      <c r="X23" s="13">
        <v>5</v>
      </c>
      <c r="Y23" s="13">
        <v>5</v>
      </c>
      <c r="Z23" s="13">
        <v>5</v>
      </c>
      <c r="AA23" s="21">
        <f t="shared" si="1"/>
        <v>75</v>
      </c>
      <c r="AB23" s="22">
        <f t="shared" si="2"/>
        <v>15</v>
      </c>
      <c r="AC23" s="22">
        <f t="shared" si="3"/>
        <v>5</v>
      </c>
      <c r="AD23" s="23" t="str">
        <f t="shared" si="0"/>
        <v>İYİ</v>
      </c>
      <c r="AE23" s="14"/>
    </row>
    <row r="24" spans="1:31" ht="16.5" thickTop="1" thickBot="1" x14ac:dyDescent="0.3">
      <c r="A24" s="14"/>
      <c r="B24" s="42">
        <f>IF(C24="","",'Sınıf Listesi'!A21)</f>
        <v>19</v>
      </c>
      <c r="C24" s="20">
        <f>IF('Sınıf Listesi'!B21="","",'Sınıf Listesi'!B21)</f>
        <v>246</v>
      </c>
      <c r="D24" s="137" t="str">
        <f>IF('Sınıf Listesi'!C21="","",'Sınıf Listesi'!C21)</f>
        <v>VEDAT E. YEDİAY</v>
      </c>
      <c r="E24" s="137"/>
      <c r="F24" s="137"/>
      <c r="G24" s="13">
        <v>5</v>
      </c>
      <c r="H24" s="13">
        <v>5</v>
      </c>
      <c r="I24" s="13">
        <v>5</v>
      </c>
      <c r="J24" s="13">
        <v>5</v>
      </c>
      <c r="K24" s="13">
        <v>5</v>
      </c>
      <c r="L24" s="13">
        <v>0</v>
      </c>
      <c r="M24" s="13">
        <v>5</v>
      </c>
      <c r="N24" s="13">
        <v>5</v>
      </c>
      <c r="O24" s="13">
        <v>0</v>
      </c>
      <c r="P24" s="13">
        <v>5</v>
      </c>
      <c r="Q24" s="13">
        <v>5</v>
      </c>
      <c r="R24" s="13">
        <v>5</v>
      </c>
      <c r="S24" s="13">
        <v>5</v>
      </c>
      <c r="T24" s="13">
        <v>0</v>
      </c>
      <c r="U24" s="13">
        <v>5</v>
      </c>
      <c r="V24" s="13">
        <v>5</v>
      </c>
      <c r="W24" s="13">
        <v>5</v>
      </c>
      <c r="X24" s="13">
        <v>0</v>
      </c>
      <c r="Y24" s="13">
        <v>5</v>
      </c>
      <c r="Z24" s="13">
        <v>5</v>
      </c>
      <c r="AA24" s="21">
        <f t="shared" si="1"/>
        <v>80</v>
      </c>
      <c r="AB24" s="22">
        <f t="shared" si="2"/>
        <v>16</v>
      </c>
      <c r="AC24" s="22">
        <f t="shared" si="3"/>
        <v>4</v>
      </c>
      <c r="AD24" s="23" t="str">
        <f t="shared" si="0"/>
        <v>İYİ</v>
      </c>
      <c r="AE24" s="14"/>
    </row>
    <row r="25" spans="1:31" ht="16.5" thickTop="1" thickBot="1" x14ac:dyDescent="0.3">
      <c r="A25" s="14"/>
      <c r="B25" s="42">
        <f>IF(C25="","",'Sınıf Listesi'!A22)</f>
        <v>20</v>
      </c>
      <c r="C25" s="20">
        <f>IF('Sınıf Listesi'!B22="","",'Sınıf Listesi'!B22)</f>
        <v>315</v>
      </c>
      <c r="D25" s="137" t="str">
        <f>IF('Sınıf Listesi'!C22="","",'Sınıf Listesi'!C22)</f>
        <v>ZEYNEP ERDOĞAN</v>
      </c>
      <c r="E25" s="137"/>
      <c r="F25" s="137"/>
      <c r="G25" s="13">
        <v>5</v>
      </c>
      <c r="H25" s="13">
        <v>5</v>
      </c>
      <c r="I25" s="13">
        <v>5</v>
      </c>
      <c r="J25" s="13">
        <v>5</v>
      </c>
      <c r="K25" s="13">
        <v>5</v>
      </c>
      <c r="L25" s="13">
        <v>0</v>
      </c>
      <c r="M25" s="13">
        <v>5</v>
      </c>
      <c r="N25" s="13">
        <v>5</v>
      </c>
      <c r="O25" s="13">
        <v>5</v>
      </c>
      <c r="P25" s="13">
        <v>5</v>
      </c>
      <c r="Q25" s="13">
        <v>0</v>
      </c>
      <c r="R25" s="13">
        <v>5</v>
      </c>
      <c r="S25" s="13">
        <v>5</v>
      </c>
      <c r="T25" s="13">
        <v>0</v>
      </c>
      <c r="U25" s="13">
        <v>5</v>
      </c>
      <c r="V25" s="13">
        <v>5</v>
      </c>
      <c r="W25" s="13">
        <v>0</v>
      </c>
      <c r="X25" s="13">
        <v>5</v>
      </c>
      <c r="Y25" s="13">
        <v>0</v>
      </c>
      <c r="Z25" s="13">
        <v>5</v>
      </c>
      <c r="AA25" s="21">
        <f t="shared" si="1"/>
        <v>75</v>
      </c>
      <c r="AB25" s="22">
        <f t="shared" si="2"/>
        <v>15</v>
      </c>
      <c r="AC25" s="22">
        <f t="shared" si="3"/>
        <v>5</v>
      </c>
      <c r="AD25" s="23" t="str">
        <f t="shared" si="0"/>
        <v>İYİ</v>
      </c>
      <c r="AE25" s="14"/>
    </row>
    <row r="26" spans="1:31" ht="16.5" thickTop="1" thickBot="1" x14ac:dyDescent="0.3">
      <c r="A26" s="14"/>
      <c r="B26" s="42">
        <v>21</v>
      </c>
      <c r="C26" s="20">
        <f>IF('Sınıf Listesi'!B23="","",'Sınıf Listesi'!B23)</f>
        <v>339</v>
      </c>
      <c r="D26" s="137" t="str">
        <f>IF('Sınıf Listesi'!C23="","",'Sınıf Listesi'!C23)</f>
        <v>HATİCE SARIAYVA</v>
      </c>
      <c r="E26" s="137"/>
      <c r="F26" s="137"/>
      <c r="G26" s="13">
        <v>5</v>
      </c>
      <c r="H26" s="13">
        <v>5</v>
      </c>
      <c r="I26" s="13">
        <v>0</v>
      </c>
      <c r="J26" s="13">
        <v>5</v>
      </c>
      <c r="K26" s="13">
        <v>0</v>
      </c>
      <c r="L26" s="13">
        <v>5</v>
      </c>
      <c r="M26" s="13">
        <v>5</v>
      </c>
      <c r="N26" s="13">
        <v>5</v>
      </c>
      <c r="O26" s="13">
        <v>0</v>
      </c>
      <c r="P26" s="13">
        <v>5</v>
      </c>
      <c r="Q26" s="13">
        <v>0</v>
      </c>
      <c r="R26" s="13">
        <v>5</v>
      </c>
      <c r="S26" s="13">
        <v>5</v>
      </c>
      <c r="T26" s="13">
        <v>5</v>
      </c>
      <c r="U26" s="13">
        <v>0</v>
      </c>
      <c r="V26" s="13">
        <v>5</v>
      </c>
      <c r="W26" s="13">
        <v>5</v>
      </c>
      <c r="X26" s="13">
        <v>0</v>
      </c>
      <c r="Y26" s="13">
        <v>5</v>
      </c>
      <c r="Z26" s="13">
        <v>0</v>
      </c>
      <c r="AA26" s="21">
        <f t="shared" si="1"/>
        <v>65</v>
      </c>
      <c r="AB26" s="22">
        <f t="shared" si="2"/>
        <v>13</v>
      </c>
      <c r="AC26" s="22">
        <f t="shared" si="3"/>
        <v>7</v>
      </c>
      <c r="AD26" s="23" t="str">
        <f t="shared" si="0"/>
        <v>ORTA</v>
      </c>
      <c r="AE26" s="14"/>
    </row>
    <row r="27" spans="1:31" ht="16.5" thickTop="1" thickBot="1" x14ac:dyDescent="0.3">
      <c r="A27" s="14"/>
      <c r="B27" s="42">
        <v>22</v>
      </c>
      <c r="C27" s="20">
        <f>IF('Sınıf Listesi'!B24="","",'Sınıf Listesi'!B24)</f>
        <v>410</v>
      </c>
      <c r="D27" s="137" t="str">
        <f>IF('Sınıf Listesi'!C24="","",'Sınıf Listesi'!C24)</f>
        <v>MUSTAFA ÖRS</v>
      </c>
      <c r="E27" s="137"/>
      <c r="F27" s="137"/>
      <c r="G27" s="13">
        <v>5</v>
      </c>
      <c r="H27" s="13">
        <v>5</v>
      </c>
      <c r="I27" s="13">
        <v>0</v>
      </c>
      <c r="J27" s="13">
        <v>5</v>
      </c>
      <c r="K27" s="13">
        <v>5</v>
      </c>
      <c r="L27" s="13">
        <v>5</v>
      </c>
      <c r="M27" s="13">
        <v>5</v>
      </c>
      <c r="N27" s="13">
        <v>0</v>
      </c>
      <c r="O27" s="13">
        <v>5</v>
      </c>
      <c r="P27" s="13">
        <v>0</v>
      </c>
      <c r="Q27" s="13">
        <v>5</v>
      </c>
      <c r="R27" s="13">
        <v>0</v>
      </c>
      <c r="S27" s="13">
        <v>5</v>
      </c>
      <c r="T27" s="13">
        <v>0</v>
      </c>
      <c r="U27" s="13">
        <v>5</v>
      </c>
      <c r="V27" s="13">
        <v>0</v>
      </c>
      <c r="W27" s="13">
        <v>5</v>
      </c>
      <c r="X27" s="13">
        <v>5</v>
      </c>
      <c r="Y27" s="13">
        <v>0</v>
      </c>
      <c r="Z27" s="13">
        <v>5</v>
      </c>
      <c r="AA27" s="21">
        <f t="shared" si="1"/>
        <v>65</v>
      </c>
      <c r="AB27" s="22">
        <f t="shared" si="2"/>
        <v>13</v>
      </c>
      <c r="AC27" s="22">
        <f t="shared" si="3"/>
        <v>7</v>
      </c>
      <c r="AD27" s="23" t="str">
        <f t="shared" si="0"/>
        <v>ORTA</v>
      </c>
      <c r="AE27" s="14"/>
    </row>
    <row r="28" spans="1:31" ht="16.5" thickTop="1" thickBot="1" x14ac:dyDescent="0.3">
      <c r="A28" s="14"/>
      <c r="B28" s="42">
        <v>23</v>
      </c>
      <c r="C28" s="20">
        <f>IF('Sınıf Listesi'!B25="","",'Sınıf Listesi'!B25)</f>
        <v>418</v>
      </c>
      <c r="D28" s="137" t="str">
        <f>IF('Sınıf Listesi'!C25="","",'Sınıf Listesi'!C25)</f>
        <v>BERAT CAN KESKİN</v>
      </c>
      <c r="E28" s="137"/>
      <c r="F28" s="137"/>
      <c r="G28" s="13">
        <v>5</v>
      </c>
      <c r="H28" s="13">
        <v>5</v>
      </c>
      <c r="I28" s="13">
        <v>5</v>
      </c>
      <c r="J28" s="13">
        <v>5</v>
      </c>
      <c r="K28" s="13">
        <v>0</v>
      </c>
      <c r="L28" s="13">
        <v>5</v>
      </c>
      <c r="M28" s="13">
        <v>5</v>
      </c>
      <c r="N28" s="13">
        <v>5</v>
      </c>
      <c r="O28" s="13">
        <v>0</v>
      </c>
      <c r="P28" s="13">
        <v>5</v>
      </c>
      <c r="Q28" s="13">
        <v>5</v>
      </c>
      <c r="R28" s="13">
        <v>0</v>
      </c>
      <c r="S28" s="13">
        <v>5</v>
      </c>
      <c r="T28" s="13">
        <v>5</v>
      </c>
      <c r="U28" s="13">
        <v>5</v>
      </c>
      <c r="V28" s="13">
        <v>0</v>
      </c>
      <c r="W28" s="13">
        <v>5</v>
      </c>
      <c r="X28" s="13">
        <v>5</v>
      </c>
      <c r="Y28" s="13">
        <v>5</v>
      </c>
      <c r="Z28" s="13">
        <v>5</v>
      </c>
      <c r="AA28" s="21">
        <f t="shared" si="1"/>
        <v>80</v>
      </c>
      <c r="AB28" s="22">
        <f t="shared" si="2"/>
        <v>16</v>
      </c>
      <c r="AC28" s="22">
        <f t="shared" si="3"/>
        <v>4</v>
      </c>
      <c r="AD28" s="23" t="str">
        <f t="shared" si="0"/>
        <v>İYİ</v>
      </c>
      <c r="AE28" s="14"/>
    </row>
    <row r="29" spans="1:31" ht="16.5" thickTop="1" thickBot="1" x14ac:dyDescent="0.3">
      <c r="A29" s="14"/>
      <c r="B29" s="42" t="str">
        <f>IF(C29="","",'Sınıf Listesi'!A26)</f>
        <v/>
      </c>
      <c r="C29" s="20" t="str">
        <f>IF('Sınıf Listesi'!B26="","",'Sınıf Listesi'!B26)</f>
        <v/>
      </c>
      <c r="D29" s="137" t="str">
        <f>IF('Sınıf Listesi'!C26="","",'Sınıf Listesi'!C26)</f>
        <v/>
      </c>
      <c r="E29" s="137"/>
      <c r="F29" s="13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21" t="str">
        <f t="shared" si="1"/>
        <v/>
      </c>
      <c r="AB29" s="22" t="str">
        <f t="shared" si="2"/>
        <v/>
      </c>
      <c r="AC29" s="22" t="str">
        <f t="shared" si="3"/>
        <v/>
      </c>
      <c r="AD29" s="23" t="str">
        <f t="shared" si="0"/>
        <v/>
      </c>
      <c r="AE29" s="14"/>
    </row>
    <row r="30" spans="1:31" ht="16.5" thickTop="1" thickBot="1" x14ac:dyDescent="0.3">
      <c r="A30" s="14"/>
      <c r="B30" s="42" t="str">
        <f>IF(C30="","",'Sınıf Listesi'!A27)</f>
        <v/>
      </c>
      <c r="C30" s="20" t="str">
        <f>IF('Sınıf Listesi'!B27="","",'Sınıf Listesi'!B27)</f>
        <v/>
      </c>
      <c r="D30" s="137" t="str">
        <f>IF('Sınıf Listesi'!C27="","",'Sınıf Listesi'!C27)</f>
        <v/>
      </c>
      <c r="E30" s="137"/>
      <c r="F30" s="13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21" t="str">
        <f t="shared" si="1"/>
        <v/>
      </c>
      <c r="AB30" s="22" t="str">
        <f t="shared" si="2"/>
        <v/>
      </c>
      <c r="AC30" s="22" t="str">
        <f t="shared" si="3"/>
        <v/>
      </c>
      <c r="AD30" s="23" t="str">
        <f>IF(AA30="","",IF(AA30&gt;=85,"PEKİYİ",IF(AA30&gt;=70,"İYİ",IF(AA30&gt;=55,"ORTA",IF(AA30&gt;=45,"GEÇER",IF(AA30&lt;45,"GEÇMEZ"))))))</f>
        <v/>
      </c>
      <c r="AE30" s="14"/>
    </row>
    <row r="31" spans="1:31" ht="16.5" thickTop="1" thickBot="1" x14ac:dyDescent="0.3">
      <c r="A31" s="14"/>
      <c r="B31" s="42" t="str">
        <f>IF(C31="","",'Sınıf Listesi'!A28)</f>
        <v/>
      </c>
      <c r="C31" s="20" t="str">
        <f>IF('Sınıf Listesi'!B28="","",'Sınıf Listesi'!B28)</f>
        <v/>
      </c>
      <c r="D31" s="137" t="str">
        <f>IF('Sınıf Listesi'!C28="","",'Sınıf Listesi'!C28)</f>
        <v/>
      </c>
      <c r="E31" s="137"/>
      <c r="F31" s="13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21" t="str">
        <f t="shared" si="1"/>
        <v/>
      </c>
      <c r="AB31" s="22" t="str">
        <f t="shared" si="2"/>
        <v/>
      </c>
      <c r="AC31" s="22" t="str">
        <f t="shared" si="3"/>
        <v/>
      </c>
      <c r="AD31" s="23" t="str">
        <f t="shared" ref="AD31:AD35" si="4">IF(AA31="","",IF(AA31&gt;=85,"PEKİYİ",IF(AA31&gt;=70,"İYİ",IF(AA31&gt;=55,"ORTA",IF(AA31&gt;=45,"GEÇER",IF(AA31&lt;45,"GEÇMEZ"))))))</f>
        <v/>
      </c>
      <c r="AE31" s="14"/>
    </row>
    <row r="32" spans="1:31" ht="16.5" thickTop="1" thickBot="1" x14ac:dyDescent="0.3">
      <c r="A32" s="14"/>
      <c r="B32" s="42" t="str">
        <f>IF(C32="","",'Sınıf Listesi'!A29)</f>
        <v/>
      </c>
      <c r="C32" s="20" t="str">
        <f>IF('Sınıf Listesi'!B29="","",'Sınıf Listesi'!B29)</f>
        <v/>
      </c>
      <c r="D32" s="137" t="str">
        <f>IF('Sınıf Listesi'!C29="","",'Sınıf Listesi'!C29)</f>
        <v/>
      </c>
      <c r="E32" s="137"/>
      <c r="F32" s="13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21" t="str">
        <f t="shared" si="1"/>
        <v/>
      </c>
      <c r="AB32" s="22" t="str">
        <f t="shared" si="2"/>
        <v/>
      </c>
      <c r="AC32" s="22" t="str">
        <f t="shared" si="3"/>
        <v/>
      </c>
      <c r="AD32" s="23" t="str">
        <f t="shared" si="4"/>
        <v/>
      </c>
      <c r="AE32" s="14"/>
    </row>
    <row r="33" spans="1:31" ht="16.5" thickTop="1" thickBot="1" x14ac:dyDescent="0.3">
      <c r="A33" s="14"/>
      <c r="B33" s="42" t="str">
        <f>IF(C33="","",'Sınıf Listesi'!A30)</f>
        <v/>
      </c>
      <c r="C33" s="20" t="str">
        <f>IF('Sınıf Listesi'!B30="","",'Sınıf Listesi'!B30)</f>
        <v/>
      </c>
      <c r="D33" s="137" t="str">
        <f>IF('Sınıf Listesi'!C30="","",'Sınıf Listesi'!C30)</f>
        <v/>
      </c>
      <c r="E33" s="137"/>
      <c r="F33" s="13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21" t="str">
        <f t="shared" si="1"/>
        <v/>
      </c>
      <c r="AB33" s="22" t="str">
        <f t="shared" si="2"/>
        <v/>
      </c>
      <c r="AC33" s="22" t="str">
        <f t="shared" si="3"/>
        <v/>
      </c>
      <c r="AD33" s="23" t="str">
        <f t="shared" si="4"/>
        <v/>
      </c>
      <c r="AE33" s="14"/>
    </row>
    <row r="34" spans="1:31" ht="16.5" thickTop="1" thickBot="1" x14ac:dyDescent="0.3">
      <c r="A34" s="14"/>
      <c r="B34" s="42" t="str">
        <f>IF(C34="","",'Sınıf Listesi'!A31)</f>
        <v/>
      </c>
      <c r="C34" s="20" t="str">
        <f>IF('Sınıf Listesi'!B31="","",'Sınıf Listesi'!B31)</f>
        <v/>
      </c>
      <c r="D34" s="137" t="str">
        <f>IF('Sınıf Listesi'!C31="","",'Sınıf Listesi'!C31)</f>
        <v/>
      </c>
      <c r="E34" s="137"/>
      <c r="F34" s="13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21" t="str">
        <f t="shared" si="1"/>
        <v/>
      </c>
      <c r="AB34" s="22" t="str">
        <f t="shared" si="2"/>
        <v/>
      </c>
      <c r="AC34" s="22" t="str">
        <f t="shared" si="3"/>
        <v/>
      </c>
      <c r="AD34" s="23" t="str">
        <f t="shared" si="4"/>
        <v/>
      </c>
      <c r="AE34" s="14"/>
    </row>
    <row r="35" spans="1:31" ht="16.5" thickTop="1" thickBot="1" x14ac:dyDescent="0.3">
      <c r="A35" s="14"/>
      <c r="B35" s="42" t="str">
        <f>IF(C35="","",'Sınıf Listesi'!A32)</f>
        <v/>
      </c>
      <c r="C35" s="20" t="str">
        <f>IF('Sınıf Listesi'!B32="","",'Sınıf Listesi'!B32)</f>
        <v/>
      </c>
      <c r="D35" s="137" t="str">
        <f>IF('Sınıf Listesi'!C32="","",'Sınıf Listesi'!C32)</f>
        <v/>
      </c>
      <c r="E35" s="137"/>
      <c r="F35" s="137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21" t="str">
        <f t="shared" si="1"/>
        <v/>
      </c>
      <c r="AB35" s="22" t="str">
        <f t="shared" si="2"/>
        <v/>
      </c>
      <c r="AC35" s="22" t="str">
        <f>IF(D35="","",COUNTIF(G35:Z35,0))</f>
        <v/>
      </c>
      <c r="AD35" s="23" t="str">
        <f t="shared" si="4"/>
        <v/>
      </c>
      <c r="AE35" s="14"/>
    </row>
    <row r="36" spans="1:31" ht="16.5" thickTop="1" thickBot="1" x14ac:dyDescent="0.3">
      <c r="A36" s="1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5"/>
      <c r="AB36" s="24"/>
      <c r="AC36" s="24"/>
      <c r="AD36" s="26"/>
      <c r="AE36" s="14"/>
    </row>
    <row r="37" spans="1:31" ht="16.5" thickTop="1" thickBot="1" x14ac:dyDescent="0.3">
      <c r="A37" s="14"/>
      <c r="B37" s="154" t="s">
        <v>39</v>
      </c>
      <c r="C37" s="154"/>
      <c r="D37" s="154"/>
      <c r="E37" s="154"/>
      <c r="F37" s="154"/>
      <c r="G37" s="27">
        <f>ROUND(SUM(G6:G35)/G54*20,2)</f>
        <v>100</v>
      </c>
      <c r="H37" s="27">
        <f>ROUND(SUM(H6:H35)/G54*20,2)</f>
        <v>100</v>
      </c>
      <c r="I37" s="27">
        <f>ROUND(SUM(I6:I35)/G54*20,2)</f>
        <v>73.91</v>
      </c>
      <c r="J37" s="27">
        <f>ROUND(SUM(J6:J35)/G54*20,2)</f>
        <v>73.91</v>
      </c>
      <c r="K37" s="27">
        <f>ROUND(SUM(K6:K35)/G54*20,2)</f>
        <v>82.61</v>
      </c>
      <c r="L37" s="27">
        <f>ROUND(SUM(L6:L35)/G54*20,2)</f>
        <v>78.260000000000005</v>
      </c>
      <c r="M37" s="27">
        <f>ROUND(SUM(M6:M35)/G54*20,2)</f>
        <v>73.91</v>
      </c>
      <c r="N37" s="27">
        <f>ROUND(SUM(N6:N35)/G54*20,2)</f>
        <v>78.260000000000005</v>
      </c>
      <c r="O37" s="27">
        <f>ROUND(SUM(O6:O35)/G54*20,2)</f>
        <v>69.569999999999993</v>
      </c>
      <c r="P37" s="27">
        <f>ROUND(SUM(P6:P35)/G54*20,2)</f>
        <v>86.96</v>
      </c>
      <c r="Q37" s="27">
        <f>ROUND(SUM(Q6:Q35)/G54*20,2)</f>
        <v>60.87</v>
      </c>
      <c r="R37" s="27">
        <f>ROUND(SUM(R6:R35)/G54*20,2)</f>
        <v>82.61</v>
      </c>
      <c r="S37" s="27">
        <f>ROUND(SUM(S6:S35)/G54*20,2)</f>
        <v>78.260000000000005</v>
      </c>
      <c r="T37" s="27">
        <f>ROUND(SUM(T6:T35)/G54*20,2)</f>
        <v>69.569999999999993</v>
      </c>
      <c r="U37" s="27">
        <f>ROUND(SUM(U6:U35)/G54*20,2)</f>
        <v>86.96</v>
      </c>
      <c r="V37" s="27">
        <f>ROUND(SUM(V6:V35)/G54*20,2)</f>
        <v>82.61</v>
      </c>
      <c r="W37" s="27">
        <f>ROUND(SUM(W6:W35)/G54*20,2)</f>
        <v>82.61</v>
      </c>
      <c r="X37" s="27">
        <f>ROUND(SUM(X6:X35)/G54*20,2)</f>
        <v>69.569999999999993</v>
      </c>
      <c r="Y37" s="27">
        <f>ROUND(SUM(Y6:Y35)/G54*20,2)</f>
        <v>73.91</v>
      </c>
      <c r="Z37" s="27">
        <f>ROUND(SUM(Z6:Z35)/G54*20,2)</f>
        <v>86.96</v>
      </c>
      <c r="AA37" s="27">
        <f>ROUND(SUM(AA6:AA35)/G54,2)</f>
        <v>79.569999999999993</v>
      </c>
      <c r="AB37" s="27">
        <f>ROUND(SUM(AB6:AB35)/G54,2)</f>
        <v>15.91</v>
      </c>
      <c r="AC37" s="27">
        <f>ROUND(SUM(AC6:AC35)/G54,2)</f>
        <v>4.09</v>
      </c>
      <c r="AD37" s="24"/>
      <c r="AE37" s="14"/>
    </row>
    <row r="38" spans="1:31" ht="15.75" thickTop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 ht="15.75" thickBot="1" x14ac:dyDescent="0.3">
      <c r="A41" s="14"/>
      <c r="B41" s="169">
        <f>Bilgiler!E2</f>
        <v>0</v>
      </c>
      <c r="C41" s="169"/>
      <c r="D41" s="28" t="s">
        <v>59</v>
      </c>
      <c r="E41" s="28"/>
      <c r="F41" s="170">
        <f>Bilgiler!E3</f>
        <v>0</v>
      </c>
      <c r="G41" s="170"/>
      <c r="H41" s="170"/>
      <c r="I41" s="170"/>
      <c r="J41" s="170"/>
      <c r="K41" s="170"/>
      <c r="L41" s="170"/>
      <c r="M41" s="170"/>
      <c r="N41" s="170"/>
      <c r="O41" s="171">
        <f>Bilgiler!E5</f>
        <v>0</v>
      </c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28"/>
      <c r="AB41" s="28"/>
      <c r="AC41" s="28"/>
      <c r="AD41" s="28"/>
      <c r="AE41" s="28"/>
    </row>
    <row r="42" spans="1:31" ht="28.5" thickTop="1" thickBot="1" x14ac:dyDescent="0.4">
      <c r="A42" s="14"/>
      <c r="B42" s="135" t="s">
        <v>16</v>
      </c>
      <c r="C42" s="136"/>
      <c r="D42" s="136"/>
      <c r="E42" s="136"/>
      <c r="F42" s="14"/>
      <c r="G42" s="18" t="s">
        <v>18</v>
      </c>
      <c r="H42" s="18" t="s">
        <v>18</v>
      </c>
      <c r="I42" s="18" t="s">
        <v>18</v>
      </c>
      <c r="J42" s="18" t="s">
        <v>18</v>
      </c>
      <c r="K42" s="18" t="s">
        <v>18</v>
      </c>
      <c r="L42" s="18" t="s">
        <v>18</v>
      </c>
      <c r="M42" s="18" t="s">
        <v>18</v>
      </c>
      <c r="N42" s="18" t="s">
        <v>18</v>
      </c>
      <c r="O42" s="18" t="s">
        <v>18</v>
      </c>
      <c r="P42" s="18" t="s">
        <v>18</v>
      </c>
      <c r="Q42" s="18" t="s">
        <v>18</v>
      </c>
      <c r="R42" s="18" t="s">
        <v>18</v>
      </c>
      <c r="S42" s="18" t="s">
        <v>18</v>
      </c>
      <c r="T42" s="18" t="s">
        <v>18</v>
      </c>
      <c r="U42" s="18" t="s">
        <v>18</v>
      </c>
      <c r="V42" s="18" t="s">
        <v>18</v>
      </c>
      <c r="W42" s="18" t="s">
        <v>18</v>
      </c>
      <c r="X42" s="18" t="s">
        <v>18</v>
      </c>
      <c r="Y42" s="18" t="s">
        <v>18</v>
      </c>
      <c r="Z42" s="18" t="s">
        <v>18</v>
      </c>
      <c r="AA42" s="14"/>
      <c r="AB42" s="14"/>
      <c r="AC42" s="14"/>
      <c r="AD42" s="14"/>
      <c r="AE42" s="14"/>
    </row>
    <row r="43" spans="1:31" ht="24" customHeight="1" thickTop="1" thickBot="1" x14ac:dyDescent="0.3">
      <c r="A43" s="14"/>
      <c r="B43" s="14"/>
      <c r="C43" s="14"/>
      <c r="D43" s="14"/>
      <c r="E43" s="14"/>
      <c r="F43" s="14"/>
      <c r="G43" s="19" t="s">
        <v>15</v>
      </c>
      <c r="H43" s="19" t="s">
        <v>20</v>
      </c>
      <c r="I43" s="19" t="s">
        <v>21</v>
      </c>
      <c r="J43" s="19" t="s">
        <v>22</v>
      </c>
      <c r="K43" s="19" t="s">
        <v>23</v>
      </c>
      <c r="L43" s="19" t="s">
        <v>24</v>
      </c>
      <c r="M43" s="19" t="s">
        <v>25</v>
      </c>
      <c r="N43" s="19" t="s">
        <v>26</v>
      </c>
      <c r="O43" s="19" t="s">
        <v>27</v>
      </c>
      <c r="P43" s="19" t="s">
        <v>28</v>
      </c>
      <c r="Q43" s="19" t="s">
        <v>29</v>
      </c>
      <c r="R43" s="19" t="s">
        <v>30</v>
      </c>
      <c r="S43" s="19" t="s">
        <v>31</v>
      </c>
      <c r="T43" s="19" t="s">
        <v>32</v>
      </c>
      <c r="U43" s="19" t="s">
        <v>33</v>
      </c>
      <c r="V43" s="19" t="s">
        <v>34</v>
      </c>
      <c r="W43" s="19" t="s">
        <v>35</v>
      </c>
      <c r="X43" s="19" t="s">
        <v>36</v>
      </c>
      <c r="Y43" s="19" t="s">
        <v>37</v>
      </c>
      <c r="Z43" s="19" t="s">
        <v>38</v>
      </c>
      <c r="AA43" s="14"/>
      <c r="AB43" s="14"/>
      <c r="AC43" s="14"/>
      <c r="AD43" s="14"/>
      <c r="AE43" s="14"/>
    </row>
    <row r="44" spans="1:31" ht="17.25" thickTop="1" thickBot="1" x14ac:dyDescent="0.3">
      <c r="A44" s="14"/>
      <c r="B44" s="128" t="s">
        <v>44</v>
      </c>
      <c r="C44" s="128"/>
      <c r="D44" s="128" t="s">
        <v>45</v>
      </c>
      <c r="E44" s="128"/>
      <c r="F44" s="14"/>
      <c r="G44" s="29" t="str">
        <f>IF(Analiz!G37&gt;=E49,B45,D45)</f>
        <v>+</v>
      </c>
      <c r="H44" s="29" t="str">
        <f>IF(Analiz!H37&gt;=E49,B45,D45)</f>
        <v>+</v>
      </c>
      <c r="I44" s="29" t="str">
        <f>IF(Analiz!I37&gt;=E49,B45,D45)</f>
        <v>+</v>
      </c>
      <c r="J44" s="29" t="str">
        <f>IF(Analiz!J37&gt;=E49,B45,D45)</f>
        <v>+</v>
      </c>
      <c r="K44" s="29" t="str">
        <f>IF(Analiz!K37&gt;=E49,B45,D45)</f>
        <v>+</v>
      </c>
      <c r="L44" s="29" t="str">
        <f>IF(Analiz!L37&gt;=E49,B45,D45)</f>
        <v>+</v>
      </c>
      <c r="M44" s="29" t="str">
        <f>IF(Analiz!M37&gt;=E49,B45,D45)</f>
        <v>+</v>
      </c>
      <c r="N44" s="29" t="str">
        <f>IF(Analiz!N37&gt;=E49,B45,D45)</f>
        <v>+</v>
      </c>
      <c r="O44" s="29" t="str">
        <f>IF(Analiz!O37&gt;=E49,B45,D45)</f>
        <v>+</v>
      </c>
      <c r="P44" s="29" t="str">
        <f>IF(Analiz!P37&gt;=E49,B45,D45)</f>
        <v>+</v>
      </c>
      <c r="Q44" s="29" t="str">
        <f>IF(Analiz!Q37&gt;=E49,B45,D45)</f>
        <v>+</v>
      </c>
      <c r="R44" s="29" t="str">
        <f>IF(Analiz!R37&gt;=E49,B45,D45)</f>
        <v>+</v>
      </c>
      <c r="S44" s="29" t="str">
        <f>IF(Analiz!S37&gt;=E49,B45,D45)</f>
        <v>+</v>
      </c>
      <c r="T44" s="29" t="str">
        <f>IF(Analiz!T37&gt;=E49,B45,D45)</f>
        <v>+</v>
      </c>
      <c r="U44" s="29" t="str">
        <f>IF(Analiz!U37&gt;=E49,B45,D45)</f>
        <v>+</v>
      </c>
      <c r="V44" s="29" t="str">
        <f>IF(Analiz!V37&gt;=E49,B45,D45)</f>
        <v>+</v>
      </c>
      <c r="W44" s="29" t="str">
        <f>IF(Analiz!W37&gt;=E49,B45,D45)</f>
        <v>+</v>
      </c>
      <c r="X44" s="29" t="str">
        <f>IF(Analiz!X37&gt;=E49,B45,D45)</f>
        <v>+</v>
      </c>
      <c r="Y44" s="29" t="str">
        <f>IF(Analiz!Y37&gt;=E49,B45,D45)</f>
        <v>+</v>
      </c>
      <c r="Z44" s="29" t="str">
        <f>IF(Analiz!Z37&gt;=E49,B45,D45)</f>
        <v>+</v>
      </c>
      <c r="AA44" s="14"/>
      <c r="AB44" s="14"/>
      <c r="AC44" s="14"/>
      <c r="AD44" s="14"/>
      <c r="AE44" s="14"/>
    </row>
    <row r="45" spans="1:31" ht="22.5" customHeight="1" thickTop="1" thickBot="1" x14ac:dyDescent="0.3">
      <c r="A45" s="14"/>
      <c r="B45" s="129" t="s">
        <v>46</v>
      </c>
      <c r="C45" s="129"/>
      <c r="D45" s="130" t="s">
        <v>47</v>
      </c>
      <c r="E45" s="131"/>
      <c r="F45" s="14"/>
      <c r="G45" s="30" t="str">
        <f>IF(G37&lt;E49,"    soru "&amp;G43,"")</f>
        <v/>
      </c>
      <c r="H45" s="30" t="str">
        <f>IF(H37&lt;E49,"    soru "&amp;H43,"")</f>
        <v/>
      </c>
      <c r="I45" s="30" t="str">
        <f>IF(I37&lt;E49,"    soru "&amp;I43,"")</f>
        <v/>
      </c>
      <c r="J45" s="30" t="str">
        <f>IF(J37&lt;E49,"    soru "&amp;J43,"")</f>
        <v/>
      </c>
      <c r="K45" s="30" t="str">
        <f>IF(K37&lt;E49,"    soru "&amp;K43,"")</f>
        <v/>
      </c>
      <c r="L45" s="30" t="str">
        <f>IF(L37&lt;E49,"    soru "&amp;L43,"")</f>
        <v/>
      </c>
      <c r="M45" s="30" t="str">
        <f>IF(M37&lt;E49,"    soru "&amp;M43,"")</f>
        <v/>
      </c>
      <c r="N45" s="30" t="str">
        <f>IF(N37&lt;E49,"    soru "&amp;N43,"")</f>
        <v/>
      </c>
      <c r="O45" s="30" t="str">
        <f>IF(O37&lt;E49,"    soru "&amp;O43,"")</f>
        <v/>
      </c>
      <c r="P45" s="30" t="str">
        <f>IF(P37&lt;E49,"    soru "&amp;P43,"")</f>
        <v/>
      </c>
      <c r="Q45" s="30" t="str">
        <f>IF(Q37&lt;E49,"    soru "&amp;Q43,"")</f>
        <v/>
      </c>
      <c r="R45" s="30" t="str">
        <f>IF(R37&lt;E49,"    soru "&amp;R43,"")</f>
        <v/>
      </c>
      <c r="S45" s="30" t="str">
        <f>IF(S37&lt;E49,"    soru "&amp;S43,"")</f>
        <v/>
      </c>
      <c r="T45" s="30" t="str">
        <f>IF(T37&lt;E49,"    soru "&amp;T43,"")</f>
        <v/>
      </c>
      <c r="U45" s="30" t="str">
        <f>IF(U37&lt;E49,"    soru "&amp;U43,"")</f>
        <v/>
      </c>
      <c r="V45" s="30" t="str">
        <f>IF(V37&lt;E49,"    soru "&amp;V43,"")</f>
        <v/>
      </c>
      <c r="W45" s="30" t="str">
        <f>IF(W37&lt;E49,"    soru "&amp;W43,"")</f>
        <v/>
      </c>
      <c r="X45" s="30" t="str">
        <f>IF(X37&lt;E49,"    soru "&amp;X43,"")</f>
        <v/>
      </c>
      <c r="Y45" s="30" t="str">
        <f>IF(Y37&lt;E49,"    soru "&amp;Y43,"")</f>
        <v/>
      </c>
      <c r="Z45" s="30" t="str">
        <f>IF(Z37&lt;E49,"    soru "&amp;Z43,"")</f>
        <v/>
      </c>
      <c r="AA45" s="14"/>
      <c r="AB45" s="14"/>
      <c r="AC45" s="14"/>
      <c r="AD45" s="14"/>
      <c r="AE45" s="14"/>
    </row>
    <row r="46" spans="1:31" ht="3.75" customHeight="1" thickTop="1" x14ac:dyDescent="0.25">
      <c r="A46" s="14"/>
      <c r="B46" s="31"/>
      <c r="C46" s="31"/>
      <c r="D46" s="31"/>
      <c r="E46" s="31"/>
      <c r="F46" s="14"/>
      <c r="G46" s="30" t="str">
        <f>IF(G37&lt;E49,"    * "&amp;KAZANIMLAR!B2,"")</f>
        <v/>
      </c>
      <c r="H46" s="30" t="str">
        <f>IF(H37&lt;E49,"    * "&amp;KAZANIMLAR!B3,"")</f>
        <v/>
      </c>
      <c r="I46" s="30" t="str">
        <f>IF(I37&lt;E49,"    * "&amp;KAZANIMLAR!B4,"")</f>
        <v/>
      </c>
      <c r="J46" s="30" t="str">
        <f>IF(J37&lt;E49,"    * "&amp;KAZANIMLAR!B7,"")</f>
        <v/>
      </c>
      <c r="K46" s="30" t="str">
        <f>IF(K37&lt;E49,"    * "&amp;KAZANIMLAR!B6,"")</f>
        <v/>
      </c>
      <c r="L46" s="30" t="str">
        <f>IF(L37&lt;E49,"    * "&amp;KAZANIMLAR!#REF!,"")</f>
        <v/>
      </c>
      <c r="M46" s="30" t="str">
        <f>IF(M37&lt;E49,"    * "&amp;KAZANIMLAR!B8,"")</f>
        <v/>
      </c>
      <c r="N46" s="30" t="str">
        <f>IF(N37&lt;E49,"    * "&amp;KAZANIMLAR!B9,"")</f>
        <v/>
      </c>
      <c r="O46" s="30" t="str">
        <f>IF(O37&lt;E49,"    * "&amp;KAZANIMLAR!B10,"")</f>
        <v/>
      </c>
      <c r="P46" s="30" t="str">
        <f>IF(P37&lt;E49,"    * "&amp;KAZANIMLAR!B11,"")</f>
        <v/>
      </c>
      <c r="Q46" s="30" t="str">
        <f>IF(Q37&lt;E49,"    * "&amp;KAZANIMLAR!B12,"")</f>
        <v/>
      </c>
      <c r="R46" s="30" t="str">
        <f>IF(R37&lt;E49,"    * "&amp;KAZANIMLAR!B13,"")</f>
        <v/>
      </c>
      <c r="S46" s="30" t="str">
        <f>IF(S37&lt;E49,"    * "&amp;KAZANIMLAR!B14,"")</f>
        <v/>
      </c>
      <c r="T46" s="30" t="str">
        <f>IF(T37&lt;E49,"    * "&amp;KAZANIMLAR!B15,"")</f>
        <v/>
      </c>
      <c r="U46" s="30" t="str">
        <f>IF(U37&lt;E49,"    * "&amp;KAZANIMLAR!B16,"")</f>
        <v/>
      </c>
      <c r="V46" s="30" t="str">
        <f>IF(V37&lt;E49,"    * "&amp;KAZANIMLAR!B17,"")</f>
        <v/>
      </c>
      <c r="W46" s="30" t="str">
        <f>IF(W37&lt;E49,"    * "&amp;KAZANIMLAR!B18,"")</f>
        <v/>
      </c>
      <c r="X46" s="30" t="str">
        <f>IF(X37&lt;E49,"    * "&amp;KAZANIMLAR!B19,"")</f>
        <v/>
      </c>
      <c r="Y46" s="43" t="str">
        <f>IF(Y37&lt;E49,"    * "&amp;KAZANIMLAR!B20,"")</f>
        <v/>
      </c>
      <c r="Z46" s="14" t="str">
        <f>IF(Z37&lt;E49,"    * "&amp;KAZANIMLAR!B21,"")</f>
        <v/>
      </c>
      <c r="AA46" s="14"/>
      <c r="AB46" s="14"/>
      <c r="AC46" s="14"/>
      <c r="AD46" s="14"/>
      <c r="AE46" s="14"/>
    </row>
    <row r="47" spans="1:31" ht="15.75" thickBot="1" x14ac:dyDescent="0.3">
      <c r="A47" s="14"/>
      <c r="B47" s="14"/>
      <c r="C47" s="14"/>
      <c r="D47" s="14"/>
      <c r="E47" s="14"/>
      <c r="F47" s="14"/>
      <c r="G47" s="14"/>
      <c r="H47" s="14" t="str">
        <f>IF(H42&lt;E52,"    * "&amp;H46,"")</f>
        <v/>
      </c>
      <c r="I47" s="14" t="str">
        <f>IF(I42&lt;E52,"    * "&amp;I46,"")</f>
        <v/>
      </c>
      <c r="J47" s="14" t="str">
        <f>IF(J42&lt;E52,"    *"&amp;J46,"")</f>
        <v/>
      </c>
      <c r="K47" s="14" t="str">
        <f>IF(K42&lt;E52,"    soru "&amp;K45,"")</f>
        <v/>
      </c>
      <c r="L47" s="14" t="str">
        <f>IF(L42&lt;E52,"    soru "&amp;L45,"")</f>
        <v/>
      </c>
      <c r="M47" s="14" t="str">
        <f>IF(M42&lt;E52,"    soru "&amp;M45,"")</f>
        <v/>
      </c>
      <c r="N47" s="14" t="str">
        <f>IF(N42&lt;E52,"    soru "&amp;N45,"")</f>
        <v/>
      </c>
      <c r="O47" s="14" t="str">
        <f>IF(O42&lt;E52,"    soru "&amp;O45,"")</f>
        <v/>
      </c>
      <c r="P47" s="14" t="str">
        <f>IF(P42&lt;E52,"    soru "&amp;P45,"")</f>
        <v/>
      </c>
      <c r="Q47" s="14" t="str">
        <f>IF(Q42&lt;E52,"    soru "&amp;Q45,"")</f>
        <v/>
      </c>
      <c r="R47" s="14" t="str">
        <f>IF(R42&lt;E52,"    soru "&amp;R45,"")</f>
        <v/>
      </c>
      <c r="S47" s="14"/>
      <c r="T47" s="14" t="str">
        <f>IF(T42&lt;E52,"    soru "&amp;T45,"")</f>
        <v/>
      </c>
      <c r="U47" s="14" t="str">
        <f>IF(U42&lt;E52,"    soru "&amp;U45,"")</f>
        <v/>
      </c>
      <c r="V47" s="14" t="str">
        <f>IF(V42&lt;E52,"    soru "&amp;V45,"")</f>
        <v/>
      </c>
      <c r="W47" s="14" t="str">
        <f>IF(W42&lt;E52,"    * "&amp;W46,"")</f>
        <v/>
      </c>
      <c r="X47" s="14" t="str">
        <f>IF(X42&lt;E52,"    * "&amp;X46,"")</f>
        <v/>
      </c>
      <c r="Y47" s="14" t="str">
        <f>IF(Y42&lt;E52,"    * "&amp;Y46,"")</f>
        <v/>
      </c>
      <c r="Z47" s="14" t="str">
        <f>IF(Z42&lt;E52,"    soru "&amp;Z45,"")</f>
        <v/>
      </c>
      <c r="AA47" s="14"/>
      <c r="AB47" s="14"/>
      <c r="AC47" s="14"/>
      <c r="AD47" s="14"/>
      <c r="AE47" s="14"/>
    </row>
    <row r="48" spans="1:31" ht="16.5" thickTop="1" thickBot="1" x14ac:dyDescent="0.3">
      <c r="A48" s="14"/>
      <c r="B48" s="14"/>
      <c r="C48" s="14"/>
      <c r="D48" s="14"/>
      <c r="E48" s="14"/>
      <c r="F48" s="14"/>
      <c r="G48" s="151" t="s">
        <v>74</v>
      </c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3"/>
      <c r="X48" s="14"/>
      <c r="Y48" s="14"/>
      <c r="Z48" s="14"/>
      <c r="AA48" s="14"/>
      <c r="AB48" s="14"/>
      <c r="AC48" s="14"/>
      <c r="AD48" s="14"/>
      <c r="AE48" s="14"/>
    </row>
    <row r="49" spans="1:31" ht="16.5" customHeight="1" thickTop="1" thickBot="1" x14ac:dyDescent="0.3">
      <c r="A49" s="14"/>
      <c r="B49" s="155" t="s">
        <v>43</v>
      </c>
      <c r="C49" s="156"/>
      <c r="D49" s="157"/>
      <c r="E49" s="127">
        <v>45</v>
      </c>
      <c r="F49" s="14"/>
      <c r="G49" s="124" t="str">
        <f>CONCATENATE(G45,H45,I45,J45,K45,L45,M45,N45,O45,P45,Q45,R45,S45,T45,U45,V45,W45,X45,Y45,Z45)</f>
        <v/>
      </c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6"/>
      <c r="X49" s="14"/>
      <c r="Y49" s="14"/>
      <c r="Z49" s="14"/>
      <c r="AA49" s="14"/>
      <c r="AB49" s="14"/>
      <c r="AC49" s="14"/>
      <c r="AD49" s="14"/>
      <c r="AE49" s="14"/>
    </row>
    <row r="50" spans="1:31" ht="16.5" thickTop="1" thickBot="1" x14ac:dyDescent="0.3">
      <c r="A50" s="14"/>
      <c r="B50" s="158"/>
      <c r="C50" s="159"/>
      <c r="D50" s="160"/>
      <c r="E50" s="127"/>
      <c r="F50" s="14"/>
      <c r="G50" s="124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6"/>
      <c r="X50" s="14"/>
      <c r="Y50" s="14"/>
      <c r="Z50" s="14"/>
      <c r="AA50" s="14"/>
      <c r="AB50" s="14"/>
      <c r="AC50" s="14"/>
      <c r="AD50" s="14"/>
      <c r="AE50" s="14"/>
    </row>
    <row r="51" spans="1:31" ht="16.5" thickTop="1" thickBot="1" x14ac:dyDescent="0.3">
      <c r="A51" s="14"/>
      <c r="B51" s="161"/>
      <c r="C51" s="162"/>
      <c r="D51" s="163"/>
      <c r="E51" s="127"/>
      <c r="F51" s="14"/>
      <c r="G51" s="148" t="str">
        <f>IF(G49="","Her soru için gerekli ortalama sağlanmıştır","")</f>
        <v>Her soru için gerekli ortalama sağlanmıştır</v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50"/>
      <c r="X51" s="14"/>
      <c r="Y51" s="14"/>
      <c r="Z51" s="14"/>
      <c r="AA51" s="14"/>
      <c r="AB51" s="14"/>
      <c r="AC51" s="14"/>
      <c r="AD51" s="14"/>
      <c r="AE51" s="14"/>
    </row>
    <row r="52" spans="1:31" ht="16.5" thickTop="1" thickBot="1" x14ac:dyDescent="0.3">
      <c r="A52" s="14"/>
      <c r="B52" s="14"/>
      <c r="C52" s="14"/>
      <c r="D52" s="14"/>
      <c r="E52" s="14"/>
      <c r="F52" s="32"/>
      <c r="G52" s="112" t="s">
        <v>58</v>
      </c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4"/>
      <c r="X52" s="14"/>
      <c r="Y52" s="14"/>
      <c r="Z52" s="14"/>
      <c r="AA52" s="14"/>
      <c r="AB52" s="14"/>
      <c r="AC52" s="14"/>
      <c r="AD52" s="14"/>
      <c r="AE52" s="14"/>
    </row>
    <row r="53" spans="1:31" ht="16.5" thickTop="1" thickBot="1" x14ac:dyDescent="0.3">
      <c r="A53" s="14"/>
      <c r="B53" s="91" t="s">
        <v>60</v>
      </c>
      <c r="C53" s="91"/>
      <c r="D53" s="91"/>
      <c r="E53" s="91"/>
      <c r="F53" s="14"/>
      <c r="G53" s="107" t="s">
        <v>48</v>
      </c>
      <c r="H53" s="99"/>
      <c r="I53" s="99"/>
      <c r="J53" s="99"/>
      <c r="K53" s="99"/>
      <c r="L53" s="100"/>
      <c r="M53" s="107" t="s">
        <v>49</v>
      </c>
      <c r="N53" s="99"/>
      <c r="O53" s="99"/>
      <c r="P53" s="99"/>
      <c r="Q53" s="100"/>
      <c r="R53" s="99" t="s">
        <v>50</v>
      </c>
      <c r="S53" s="99"/>
      <c r="T53" s="99"/>
      <c r="U53" s="99"/>
      <c r="V53" s="99"/>
      <c r="W53" s="100"/>
      <c r="X53" s="14"/>
      <c r="Y53" s="14"/>
      <c r="Z53" s="14"/>
      <c r="AA53" s="14"/>
      <c r="AB53" s="14"/>
      <c r="AC53" s="14"/>
      <c r="AD53" s="14"/>
      <c r="AE53" s="14"/>
    </row>
    <row r="54" spans="1:31" ht="16.5" thickTop="1" x14ac:dyDescent="0.25">
      <c r="A54" s="14"/>
      <c r="B54" s="91"/>
      <c r="C54" s="91"/>
      <c r="D54" s="91"/>
      <c r="E54" s="91"/>
      <c r="F54" s="32"/>
      <c r="G54" s="115">
        <f>COUNTA(G6:G35)</f>
        <v>23</v>
      </c>
      <c r="H54" s="115"/>
      <c r="I54" s="115"/>
      <c r="J54" s="115"/>
      <c r="K54" s="115"/>
      <c r="L54" s="116"/>
      <c r="M54" s="117">
        <f>ROUND(AA37,3)</f>
        <v>79.569999999999993</v>
      </c>
      <c r="N54" s="118"/>
      <c r="O54" s="118"/>
      <c r="P54" s="118"/>
      <c r="Q54" s="119"/>
      <c r="R54" s="101">
        <f>SUM(O57:V57)/SUM(M57:V57)</f>
        <v>1</v>
      </c>
      <c r="S54" s="101"/>
      <c r="T54" s="101"/>
      <c r="U54" s="101"/>
      <c r="V54" s="101"/>
      <c r="W54" s="102"/>
      <c r="X54" s="14"/>
      <c r="Y54" s="14"/>
      <c r="Z54" s="14"/>
      <c r="AA54" s="14"/>
      <c r="AB54" s="14"/>
      <c r="AC54" s="14"/>
      <c r="AD54" s="14"/>
      <c r="AE54" s="14"/>
    </row>
    <row r="55" spans="1:31" ht="5.25" customHeight="1" x14ac:dyDescent="0.25">
      <c r="A55" s="14"/>
      <c r="B55" s="33"/>
      <c r="C55" s="33"/>
      <c r="D55" s="33"/>
      <c r="E55" s="33"/>
      <c r="F55" s="32"/>
      <c r="G55" s="34"/>
      <c r="H55" s="34"/>
      <c r="I55" s="34"/>
      <c r="J55" s="34"/>
      <c r="K55" s="34"/>
      <c r="L55" s="35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6"/>
      <c r="X55" s="14"/>
      <c r="Y55" s="14"/>
      <c r="Z55" s="14"/>
      <c r="AA55" s="14"/>
      <c r="AB55" s="14"/>
      <c r="AC55" s="14"/>
      <c r="AD55" s="14"/>
      <c r="AE55" s="14"/>
    </row>
    <row r="56" spans="1:31" ht="16.5" thickBot="1" x14ac:dyDescent="0.3">
      <c r="A56" s="14"/>
      <c r="B56" s="92" t="s">
        <v>61</v>
      </c>
      <c r="C56" s="93"/>
      <c r="D56" s="93"/>
      <c r="E56" s="37">
        <f>M57</f>
        <v>0</v>
      </c>
      <c r="F56" s="32"/>
      <c r="G56" s="97" t="s">
        <v>51</v>
      </c>
      <c r="H56" s="97"/>
      <c r="I56" s="97"/>
      <c r="J56" s="97"/>
      <c r="K56" s="97"/>
      <c r="L56" s="38"/>
      <c r="M56" s="111" t="s">
        <v>52</v>
      </c>
      <c r="N56" s="104"/>
      <c r="O56" s="111" t="s">
        <v>53</v>
      </c>
      <c r="P56" s="104"/>
      <c r="Q56" s="111" t="s">
        <v>54</v>
      </c>
      <c r="R56" s="104"/>
      <c r="S56" s="111" t="s">
        <v>55</v>
      </c>
      <c r="T56" s="104"/>
      <c r="U56" s="103" t="s">
        <v>56</v>
      </c>
      <c r="V56" s="103"/>
      <c r="W56" s="104"/>
      <c r="X56" s="14"/>
      <c r="Y56" s="14"/>
      <c r="Z56" s="14"/>
      <c r="AA56" s="14"/>
      <c r="AB56" s="14"/>
      <c r="AC56" s="14"/>
      <c r="AD56" s="14"/>
      <c r="AE56" s="14"/>
    </row>
    <row r="57" spans="1:31" ht="17.25" thickTop="1" thickBot="1" x14ac:dyDescent="0.3">
      <c r="A57" s="14"/>
      <c r="B57" s="92" t="s">
        <v>62</v>
      </c>
      <c r="C57" s="93"/>
      <c r="D57" s="93"/>
      <c r="E57" s="37">
        <f>O57</f>
        <v>0</v>
      </c>
      <c r="F57" s="32"/>
      <c r="G57" s="98" t="s">
        <v>57</v>
      </c>
      <c r="H57" s="98"/>
      <c r="I57" s="98"/>
      <c r="J57" s="98"/>
      <c r="K57" s="98"/>
      <c r="L57" s="39"/>
      <c r="M57" s="108">
        <f>COUNTIF(AD6:AD35,M56)</f>
        <v>0</v>
      </c>
      <c r="N57" s="106"/>
      <c r="O57" s="108">
        <f>COUNTIF(AD6:AD35,O56)</f>
        <v>0</v>
      </c>
      <c r="P57" s="106"/>
      <c r="Q57" s="108">
        <f>COUNTIF(AD6:AD35,Q56)</f>
        <v>4</v>
      </c>
      <c r="R57" s="106"/>
      <c r="S57" s="108">
        <f>COUNTIF(AD6:AD35,S56)</f>
        <v>12</v>
      </c>
      <c r="T57" s="106"/>
      <c r="U57" s="105">
        <f>COUNTIF(AD6:AD35,U56)</f>
        <v>7</v>
      </c>
      <c r="V57" s="105"/>
      <c r="W57" s="106"/>
      <c r="X57" s="14"/>
      <c r="Y57" s="14"/>
      <c r="Z57" s="14"/>
      <c r="AA57" s="14"/>
      <c r="AB57" s="14"/>
      <c r="AC57" s="14"/>
      <c r="AD57" s="14"/>
      <c r="AE57" s="14"/>
    </row>
    <row r="58" spans="1:31" ht="17.25" thickTop="1" thickBot="1" x14ac:dyDescent="0.3">
      <c r="A58" s="14"/>
      <c r="B58" s="92" t="s">
        <v>63</v>
      </c>
      <c r="C58" s="93"/>
      <c r="D58" s="93"/>
      <c r="E58" s="37">
        <f>Q57</f>
        <v>4</v>
      </c>
      <c r="F58" s="32"/>
      <c r="G58" s="96" t="s">
        <v>73</v>
      </c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40"/>
      <c r="Y58" s="14"/>
      <c r="Z58" s="14"/>
      <c r="AA58" s="14"/>
      <c r="AB58" s="14"/>
      <c r="AC58" s="14"/>
      <c r="AD58" s="14"/>
      <c r="AE58" s="14"/>
    </row>
    <row r="59" spans="1:31" ht="15.75" customHeight="1" thickTop="1" thickBot="1" x14ac:dyDescent="0.3">
      <c r="A59" s="14"/>
      <c r="B59" s="92" t="s">
        <v>64</v>
      </c>
      <c r="C59" s="93"/>
      <c r="D59" s="93"/>
      <c r="E59" s="37">
        <f>S57</f>
        <v>12</v>
      </c>
      <c r="F59" s="14"/>
      <c r="G59" s="94" t="str">
        <f>CONCATENATE(G46,H46,I46,J46,K46,L46,M46,N46,O46,P46,Q46,R46,S46,T46,U46,V46,W46,X46,Y46,Z46)</f>
        <v/>
      </c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14"/>
      <c r="Y59" s="14"/>
      <c r="Z59" s="14"/>
      <c r="AA59" s="14"/>
      <c r="AB59" s="14"/>
      <c r="AC59" s="14"/>
      <c r="AD59" s="14"/>
      <c r="AE59" s="14"/>
    </row>
    <row r="60" spans="1:31" ht="17.25" thickTop="1" thickBot="1" x14ac:dyDescent="0.3">
      <c r="A60" s="14"/>
      <c r="B60" s="92" t="s">
        <v>65</v>
      </c>
      <c r="C60" s="93"/>
      <c r="D60" s="93"/>
      <c r="E60" s="37">
        <f>U57</f>
        <v>7</v>
      </c>
      <c r="F60" s="1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14"/>
      <c r="Y60" s="14"/>
      <c r="Z60" s="14"/>
      <c r="AA60" s="14"/>
      <c r="AB60" s="14"/>
      <c r="AC60" s="14"/>
      <c r="AD60" s="14"/>
      <c r="AE60" s="14"/>
    </row>
    <row r="61" spans="1:31" ht="16.5" thickTop="1" thickBot="1" x14ac:dyDescent="0.3">
      <c r="A61" s="14"/>
      <c r="B61" s="14"/>
      <c r="C61" s="14"/>
      <c r="D61" s="14"/>
      <c r="E61" s="14"/>
      <c r="F61" s="1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14"/>
      <c r="Y61" s="14"/>
      <c r="Z61" s="14"/>
      <c r="AA61" s="14"/>
      <c r="AB61" s="14"/>
      <c r="AC61" s="14"/>
      <c r="AD61" s="14"/>
      <c r="AE61" s="14"/>
    </row>
    <row r="62" spans="1:31" ht="16.5" thickTop="1" thickBot="1" x14ac:dyDescent="0.3">
      <c r="A62" s="14"/>
      <c r="B62" s="95" t="s">
        <v>66</v>
      </c>
      <c r="C62" s="95"/>
      <c r="D62" s="95"/>
      <c r="E62" s="14"/>
      <c r="F62" s="1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14"/>
      <c r="Y62" s="14"/>
      <c r="Z62" s="14"/>
      <c r="AA62" s="14"/>
      <c r="AB62" s="14"/>
      <c r="AC62" s="14"/>
      <c r="AD62" s="14"/>
      <c r="AE62" s="14"/>
    </row>
    <row r="63" spans="1:31" ht="16.5" thickTop="1" thickBot="1" x14ac:dyDescent="0.3">
      <c r="A63" s="14"/>
      <c r="B63" s="95"/>
      <c r="C63" s="95"/>
      <c r="D63" s="95"/>
      <c r="E63" s="14"/>
      <c r="F63" s="1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14"/>
      <c r="Y63" s="14"/>
      <c r="Z63" s="14"/>
      <c r="AA63" s="14"/>
      <c r="AB63" s="14"/>
      <c r="AC63" s="14"/>
      <c r="AD63" s="14"/>
      <c r="AE63" s="14"/>
    </row>
    <row r="64" spans="1:31" ht="16.5" thickTop="1" thickBot="1" x14ac:dyDescent="0.3">
      <c r="A64" s="14"/>
      <c r="B64" s="95"/>
      <c r="C64" s="95"/>
      <c r="D64" s="95"/>
      <c r="E64" s="14"/>
      <c r="F64" s="1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14"/>
      <c r="Y64" s="14"/>
      <c r="Z64" s="14"/>
      <c r="AA64" s="14"/>
      <c r="AB64" s="14"/>
      <c r="AC64" s="14"/>
      <c r="AD64" s="14"/>
      <c r="AE64" s="14"/>
    </row>
    <row r="65" spans="1:31" ht="16.5" thickTop="1" thickBot="1" x14ac:dyDescent="0.3">
      <c r="A65" s="14"/>
      <c r="B65" s="95"/>
      <c r="C65" s="95"/>
      <c r="D65" s="95"/>
      <c r="E65" s="14"/>
      <c r="F65" s="1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14"/>
      <c r="Y65" s="14"/>
      <c r="Z65" s="14"/>
      <c r="AA65" s="14"/>
      <c r="AB65" s="14"/>
      <c r="AC65" s="14"/>
      <c r="AD65" s="14"/>
      <c r="AE65" s="14"/>
    </row>
    <row r="66" spans="1:31" ht="16.5" thickTop="1" thickBot="1" x14ac:dyDescent="0.3">
      <c r="A66" s="14"/>
      <c r="B66" s="95"/>
      <c r="C66" s="95"/>
      <c r="D66" s="95"/>
      <c r="E66" s="14"/>
      <c r="F66" s="1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14"/>
      <c r="Y66" s="14"/>
      <c r="Z66" s="14"/>
      <c r="AA66" s="14"/>
      <c r="AB66" s="14"/>
      <c r="AC66" s="14"/>
      <c r="AD66" s="14"/>
      <c r="AE66" s="14"/>
    </row>
    <row r="67" spans="1:31" ht="16.5" thickTop="1" thickBot="1" x14ac:dyDescent="0.3">
      <c r="A67" s="14"/>
      <c r="B67" s="95"/>
      <c r="C67" s="95"/>
      <c r="D67" s="95"/>
      <c r="E67" s="14"/>
      <c r="F67" s="1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14"/>
      <c r="Y67" s="14"/>
      <c r="Z67" s="14"/>
      <c r="AA67" s="14"/>
      <c r="AB67" s="14"/>
      <c r="AC67" s="14"/>
      <c r="AD67" s="14"/>
      <c r="AE67" s="14"/>
    </row>
    <row r="68" spans="1:31" ht="16.5" thickTop="1" thickBot="1" x14ac:dyDescent="0.3">
      <c r="A68" s="14"/>
      <c r="B68" s="95"/>
      <c r="C68" s="95"/>
      <c r="D68" s="95"/>
      <c r="E68" s="14"/>
      <c r="F68" s="1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14"/>
      <c r="Y68" s="14"/>
      <c r="Z68" s="14"/>
      <c r="AA68" s="14"/>
      <c r="AB68" s="14"/>
      <c r="AC68" s="14"/>
      <c r="AD68" s="14"/>
      <c r="AE68" s="14"/>
    </row>
    <row r="69" spans="1:31" ht="16.5" thickTop="1" thickBot="1" x14ac:dyDescent="0.3">
      <c r="A69" s="14"/>
      <c r="B69" s="95"/>
      <c r="C69" s="95"/>
      <c r="D69" s="95"/>
      <c r="E69" s="14"/>
      <c r="F69" s="1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14"/>
      <c r="Y69" s="14"/>
      <c r="Z69" s="14"/>
      <c r="AA69" s="14"/>
      <c r="AB69" s="14"/>
      <c r="AC69" s="14"/>
      <c r="AD69" s="14"/>
      <c r="AE69" s="14"/>
    </row>
    <row r="70" spans="1:31" ht="16.5" thickTop="1" thickBot="1" x14ac:dyDescent="0.3">
      <c r="A70" s="14"/>
      <c r="B70" s="95"/>
      <c r="C70" s="95"/>
      <c r="D70" s="95"/>
      <c r="E70" s="14"/>
      <c r="F70" s="1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14"/>
      <c r="Y70" s="14"/>
      <c r="Z70" s="14"/>
      <c r="AA70" s="14"/>
      <c r="AB70" s="14"/>
      <c r="AC70" s="14"/>
      <c r="AD70" s="14"/>
      <c r="AE70" s="14"/>
    </row>
    <row r="71" spans="1:31" ht="16.5" thickTop="1" thickBot="1" x14ac:dyDescent="0.3">
      <c r="A71" s="14"/>
      <c r="B71" s="95"/>
      <c r="C71" s="95"/>
      <c r="D71" s="95"/>
      <c r="E71" s="14"/>
      <c r="F71" s="1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14"/>
      <c r="Y71" s="14"/>
      <c r="Z71" s="14"/>
      <c r="AA71" s="14"/>
      <c r="AB71" s="14"/>
      <c r="AC71" s="14"/>
      <c r="AD71" s="14"/>
      <c r="AE71" s="14"/>
    </row>
    <row r="72" spans="1:31" ht="16.5" thickTop="1" thickBot="1" x14ac:dyDescent="0.3">
      <c r="A72" s="14"/>
      <c r="B72" s="95" t="s">
        <v>75</v>
      </c>
      <c r="C72" s="95"/>
      <c r="D72" s="95"/>
      <c r="E72" s="14"/>
      <c r="F72" s="1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14"/>
      <c r="Y72" s="14"/>
      <c r="Z72" s="14"/>
      <c r="AA72" s="14"/>
      <c r="AB72" s="14"/>
      <c r="AC72" s="14"/>
      <c r="AD72" s="14"/>
      <c r="AE72" s="14"/>
    </row>
    <row r="73" spans="1:31" ht="16.5" thickTop="1" thickBot="1" x14ac:dyDescent="0.3">
      <c r="A73" s="14"/>
      <c r="B73" s="95"/>
      <c r="C73" s="95"/>
      <c r="D73" s="95"/>
      <c r="E73" s="14"/>
      <c r="F73" s="1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14"/>
      <c r="Y73" s="14"/>
      <c r="Z73" s="14"/>
      <c r="AA73" s="14"/>
      <c r="AB73" s="14"/>
      <c r="AC73" s="14"/>
      <c r="AD73" s="14"/>
      <c r="AE73" s="14"/>
    </row>
    <row r="74" spans="1:31" ht="16.5" thickTop="1" thickBot="1" x14ac:dyDescent="0.3">
      <c r="A74" s="14"/>
      <c r="B74" s="95"/>
      <c r="C74" s="95"/>
      <c r="D74" s="95"/>
      <c r="E74" s="14"/>
      <c r="F74" s="1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14"/>
      <c r="Y74" s="14"/>
      <c r="Z74" s="14"/>
      <c r="AA74" s="14"/>
      <c r="AB74" s="14"/>
      <c r="AC74" s="14"/>
      <c r="AD74" s="14"/>
      <c r="AE74" s="14"/>
    </row>
    <row r="75" spans="1:31" ht="16.5" thickTop="1" thickBot="1" x14ac:dyDescent="0.3">
      <c r="A75" s="14"/>
      <c r="B75" s="95"/>
      <c r="C75" s="95"/>
      <c r="D75" s="95"/>
      <c r="E75" s="14"/>
      <c r="F75" s="1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14"/>
      <c r="Y75" s="14"/>
      <c r="Z75" s="14"/>
      <c r="AA75" s="14"/>
      <c r="AB75" s="14"/>
      <c r="AC75" s="14"/>
      <c r="AD75" s="14"/>
      <c r="AE75" s="14"/>
    </row>
    <row r="76" spans="1:31" ht="16.5" thickTop="1" thickBot="1" x14ac:dyDescent="0.3">
      <c r="A76" s="14"/>
      <c r="B76" s="95"/>
      <c r="C76" s="95"/>
      <c r="D76" s="95"/>
      <c r="E76" s="14"/>
      <c r="F76" s="1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14"/>
      <c r="Y76" s="136">
        <f>Bilgiler!E8</f>
        <v>0</v>
      </c>
      <c r="Z76" s="136"/>
      <c r="AA76" s="136"/>
      <c r="AB76" s="136"/>
      <c r="AC76" s="136"/>
      <c r="AD76" s="136"/>
      <c r="AE76" s="41"/>
    </row>
    <row r="77" spans="1:31" ht="16.5" thickTop="1" thickBot="1" x14ac:dyDescent="0.3">
      <c r="A77" s="14"/>
      <c r="B77" s="95"/>
      <c r="C77" s="95"/>
      <c r="D77" s="95"/>
      <c r="E77" s="14"/>
      <c r="F77" s="1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14"/>
      <c r="Y77" s="147">
        <f>Bilgiler!E9</f>
        <v>0</v>
      </c>
      <c r="Z77" s="147"/>
      <c r="AA77" s="147"/>
      <c r="AB77" s="147"/>
      <c r="AC77" s="147"/>
      <c r="AD77" s="147"/>
      <c r="AE77" s="14"/>
    </row>
    <row r="78" spans="1:31" ht="16.5" thickTop="1" thickBot="1" x14ac:dyDescent="0.3">
      <c r="A78" s="14"/>
      <c r="B78" s="14"/>
      <c r="C78" s="14"/>
      <c r="D78" s="14"/>
      <c r="E78" s="14"/>
      <c r="F78" s="1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14"/>
      <c r="Y78" s="14"/>
      <c r="Z78" s="14"/>
      <c r="AA78" s="14"/>
      <c r="AB78" s="14"/>
      <c r="AC78" s="14"/>
      <c r="AD78" s="14"/>
      <c r="AE78" s="14"/>
    </row>
    <row r="79" spans="1:31" ht="15.75" thickTop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</sheetData>
  <sheetProtection algorithmName="SHA-512" hashValue="BP3F8RUn464so8gXkeJu1FrfQGJZfEx0sBZCVZdKC5H6kYLsfbfDC4dhIDx37PExLB+y7IpvNrPPKibipKz25A==" saltValue="s8KVvnPf2QsNuMGmh2XP3w==" spinCount="100000" sheet="1" objects="1" scenarios="1"/>
  <protectedRanges>
    <protectedRange sqref="B44:E51" name="Düzenlenebilir alan4"/>
    <protectedRange sqref="B6:B35" name="Düzenleyebilirsiniz"/>
    <protectedRange sqref="G6:Z35" name="Bu alanda öğrencilerin doğru sorularına 5 yanlış sorularına 0 puan yazınız"/>
    <protectedRange sqref="B53:E77" name="Düzenleme alanı3"/>
  </protectedRanges>
  <customSheetViews>
    <customSheetView guid="{FBC619CD-2DA1-4677-946D-D523577C0215}" scale="60" showPageBreaks="1" zeroValues="0" printArea="1" view="pageBreakPreview" topLeftCell="A40">
      <selection activeCell="AH10" sqref="AH10"/>
      <pageMargins left="0.7" right="0.7" top="0.75" bottom="0.75" header="0.3" footer="0.3"/>
      <pageSetup paperSize="9" scale="48" orientation="portrait" horizontalDpi="0" verticalDpi="0" r:id="rId1"/>
    </customSheetView>
    <customSheetView guid="{8149DF81-E488-478C-A34A-A3A5A13635AD}" scale="60" showPageBreaks="1" zeroValues="0" printArea="1" view="pageBreakPreview" topLeftCell="E10">
      <selection activeCell="AH10" sqref="AH10"/>
      <pageMargins left="0.7" right="0.7" top="0.75" bottom="0.75" header="0.3" footer="0.3"/>
      <pageSetup paperSize="9" scale="48" orientation="portrait" horizontalDpi="0" verticalDpi="0" r:id="rId2"/>
    </customSheetView>
  </customSheetViews>
  <mergeCells count="90">
    <mergeCell ref="AB3:AD3"/>
    <mergeCell ref="B2:AD2"/>
    <mergeCell ref="B41:C41"/>
    <mergeCell ref="F41:N41"/>
    <mergeCell ref="O41:Z41"/>
    <mergeCell ref="D29:F29"/>
    <mergeCell ref="AB4:AB5"/>
    <mergeCell ref="D28:F28"/>
    <mergeCell ref="D16:F16"/>
    <mergeCell ref="D17:F17"/>
    <mergeCell ref="D18:F18"/>
    <mergeCell ref="D19:F19"/>
    <mergeCell ref="D20:F20"/>
    <mergeCell ref="D12:F12"/>
    <mergeCell ref="D13:F13"/>
    <mergeCell ref="G3:L3"/>
    <mergeCell ref="B72:D77"/>
    <mergeCell ref="Y76:AD76"/>
    <mergeCell ref="Y77:AD77"/>
    <mergeCell ref="D7:F7"/>
    <mergeCell ref="D8:F8"/>
    <mergeCell ref="D9:F9"/>
    <mergeCell ref="D10:F10"/>
    <mergeCell ref="D11:F11"/>
    <mergeCell ref="D15:F15"/>
    <mergeCell ref="G51:W51"/>
    <mergeCell ref="G48:W48"/>
    <mergeCell ref="B37:F37"/>
    <mergeCell ref="D30:F30"/>
    <mergeCell ref="D31:F31"/>
    <mergeCell ref="D25:F25"/>
    <mergeCell ref="B49:D51"/>
    <mergeCell ref="M3:N3"/>
    <mergeCell ref="B4:B5"/>
    <mergeCell ref="C4:C5"/>
    <mergeCell ref="D4:F5"/>
    <mergeCell ref="D14:F14"/>
    <mergeCell ref="O3:Q3"/>
    <mergeCell ref="R3:X3"/>
    <mergeCell ref="B42:E42"/>
    <mergeCell ref="D21:F21"/>
    <mergeCell ref="D22:F22"/>
    <mergeCell ref="D32:F32"/>
    <mergeCell ref="D33:F33"/>
    <mergeCell ref="D34:F34"/>
    <mergeCell ref="D35:F35"/>
    <mergeCell ref="D26:F26"/>
    <mergeCell ref="D27:F27"/>
    <mergeCell ref="D6:F6"/>
    <mergeCell ref="B3:C3"/>
    <mergeCell ref="E3:F3"/>
    <mergeCell ref="D23:F23"/>
    <mergeCell ref="D24:F24"/>
    <mergeCell ref="E49:E51"/>
    <mergeCell ref="B44:C44"/>
    <mergeCell ref="D44:E44"/>
    <mergeCell ref="B45:C45"/>
    <mergeCell ref="D45:E45"/>
    <mergeCell ref="M57:N57"/>
    <mergeCell ref="O57:P57"/>
    <mergeCell ref="Q57:R57"/>
    <mergeCell ref="S57:T57"/>
    <mergeCell ref="AD4:AD5"/>
    <mergeCell ref="M56:N56"/>
    <mergeCell ref="O56:P56"/>
    <mergeCell ref="Q56:R56"/>
    <mergeCell ref="S56:T56"/>
    <mergeCell ref="G52:W52"/>
    <mergeCell ref="G54:L54"/>
    <mergeCell ref="M53:Q53"/>
    <mergeCell ref="M54:Q54"/>
    <mergeCell ref="AC4:AC5"/>
    <mergeCell ref="AA4:AA5"/>
    <mergeCell ref="G49:W50"/>
    <mergeCell ref="B53:E54"/>
    <mergeCell ref="B56:D56"/>
    <mergeCell ref="B57:D57"/>
    <mergeCell ref="G59:W78"/>
    <mergeCell ref="B58:D58"/>
    <mergeCell ref="B59:D59"/>
    <mergeCell ref="B60:D60"/>
    <mergeCell ref="B62:D71"/>
    <mergeCell ref="G58:W58"/>
    <mergeCell ref="G56:K56"/>
    <mergeCell ref="G57:K57"/>
    <mergeCell ref="R53:W53"/>
    <mergeCell ref="R54:W54"/>
    <mergeCell ref="U56:W56"/>
    <mergeCell ref="U57:W57"/>
    <mergeCell ref="G53:L53"/>
  </mergeCells>
  <conditionalFormatting sqref="H5">
    <cfRule type="duplicateValues" dxfId="9" priority="11"/>
  </conditionalFormatting>
  <conditionalFormatting sqref="G29:Z35">
    <cfRule type="cellIs" dxfId="8" priority="9" operator="equal">
      <formula>0</formula>
    </cfRule>
    <cfRule type="cellIs" dxfId="7" priority="10" operator="equal">
      <formula>5</formula>
    </cfRule>
  </conditionalFormatting>
  <conditionalFormatting sqref="G44:Z44">
    <cfRule type="cellIs" dxfId="6" priority="6" operator="equal">
      <formula>$D$45</formula>
    </cfRule>
    <cfRule type="cellIs" dxfId="5" priority="7" operator="equal">
      <formula>$B$45</formula>
    </cfRule>
  </conditionalFormatting>
  <conditionalFormatting sqref="D45">
    <cfRule type="cellIs" dxfId="4" priority="4" operator="equal">
      <formula>0</formula>
    </cfRule>
    <cfRule type="cellIs" dxfId="3" priority="5" operator="equal">
      <formula>5</formula>
    </cfRule>
  </conditionalFormatting>
  <conditionalFormatting sqref="H43">
    <cfRule type="duplicateValues" dxfId="2" priority="3"/>
  </conditionalFormatting>
  <conditionalFormatting sqref="G6:Z28">
    <cfRule type="cellIs" dxfId="1" priority="1" operator="equal">
      <formula>0</formula>
    </cfRule>
    <cfRule type="cellIs" dxfId="0" priority="2" operator="equal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0" verticalDpi="0" r:id="rId3"/>
  <rowBreaks count="1" manualBreakCount="1">
    <brk id="39" max="30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Bilgiler</vt:lpstr>
      <vt:lpstr>Sınıf Listesi</vt:lpstr>
      <vt:lpstr>KAZANIMLAR</vt:lpstr>
      <vt:lpstr>Analiz</vt:lpstr>
      <vt:lpstr>Analiz!Yazdırma_Alanı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Zeki</dc:creator>
  <cp:lastModifiedBy>Zeki</cp:lastModifiedBy>
  <cp:lastPrinted>2020-02-27T17:02:18Z</cp:lastPrinted>
  <dcterms:created xsi:type="dcterms:W3CDTF">2015-06-05T18:19:34Z</dcterms:created>
  <dcterms:modified xsi:type="dcterms:W3CDTF">2022-10-08T05:53:19Z</dcterms:modified>
</cp:coreProperties>
</file>